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65" windowWidth="11805" windowHeight="5745" activeTab="2"/>
  </bookViews>
  <sheets>
    <sheet name="Доходы 1" sheetId="1" r:id="rId1"/>
    <sheet name="Расходы1" sheetId="2" r:id="rId2"/>
    <sheet name="Источники 1  (2)" sheetId="3" r:id="rId3"/>
  </sheets>
  <definedNames>
    <definedName name="APPT" localSheetId="0">'Доходы 1'!#REF!</definedName>
    <definedName name="APPT" localSheetId="2">'Источники 1  (2)'!$A$19</definedName>
    <definedName name="APPT" localSheetId="1">'Расходы1'!#REF!</definedName>
    <definedName name="FILE_NAME" localSheetId="0">'Доходы 1'!$I$3</definedName>
    <definedName name="FILE_NAME">#REF!</definedName>
    <definedName name="FIO" localSheetId="0">'Доходы 1'!#REF!</definedName>
    <definedName name="FIO" localSheetId="2">'Источники 1  (2)'!#REF!</definedName>
    <definedName name="FIO" localSheetId="1">'Расходы1'!#REF!</definedName>
    <definedName name="FORM_CODE" localSheetId="0">'Доходы 1'!$I$5</definedName>
    <definedName name="FORM_CODE">#REF!</definedName>
    <definedName name="PERIOD" localSheetId="0">'Доходы 1'!$I$6</definedName>
    <definedName name="PERIOD">#REF!</definedName>
    <definedName name="RANGE_NAMES" localSheetId="0">'Доходы 1'!$I$9</definedName>
    <definedName name="RANGE_NAMES">#REF!</definedName>
    <definedName name="RBEGIN_1" localSheetId="0">'Доходы 1'!$A$19</definedName>
    <definedName name="RBEGIN_1" localSheetId="2">'Источники 1  (2)'!$A$12</definedName>
    <definedName name="RBEGIN_1" localSheetId="1">'Расходы1'!$A$13</definedName>
    <definedName name="REG_DATE" localSheetId="0">'Доходы 1'!$I$4</definedName>
    <definedName name="REG_DATE">#REF!</definedName>
    <definedName name="REND_1" localSheetId="0">'Доходы 1'!#REF!</definedName>
    <definedName name="REND_1" localSheetId="2">'Источники 1  (2)'!#REF!</definedName>
    <definedName name="REND_1" localSheetId="1">'Расходы1'!#REF!</definedName>
    <definedName name="SIGN" localSheetId="0">'Доходы 1'!$A$23:$D$27</definedName>
    <definedName name="SIGN" localSheetId="2">'Источники 1  (2)'!$A$19:$D$19</definedName>
    <definedName name="SIGN" localSheetId="1">'Расходы1'!#REF!</definedName>
    <definedName name="SRC_CODE" localSheetId="0">'Доходы 1'!$I$8</definedName>
    <definedName name="SRC_CODE">#REF!</definedName>
    <definedName name="SRC_KIND" localSheetId="0">'Доходы 1'!$I$7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<sst xmlns="http://schemas.openxmlformats.org/spreadsheetml/2006/main" count="519" uniqueCount="411">
  <si>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</si>
  <si>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</si>
  <si>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</si>
  <si>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</si>
  <si>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</si>
  <si>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</si>
  <si>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</si>
  <si>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</si>
  <si>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</si>
  <si>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</si>
  <si>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</si>
  <si>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</si>
  <si>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</si>
  <si>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</si>
  <si>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</si>
  <si>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</si>
  <si>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</si>
  <si>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</si>
  <si>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</si>
  <si>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</si>
  <si>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</si>
  <si>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</si>
  <si>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</si>
  <si>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</si>
  <si>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</si>
  <si>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по ОКАТО</t>
  </si>
  <si>
    <t>ОТЧЕТ ОБ ИСПОЛНЕНИИ БЮДЖЕТА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</si>
  <si>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</si>
  <si>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>Бюджет муниципального образования "Агалатовское сельское поселение" Всеволожского муниципального района Ленинградской области</t>
  </si>
  <si>
    <t>Единица измерения: руб.</t>
  </si>
  <si>
    <t>46252184</t>
  </si>
  <si>
    <t>001</t>
  </si>
  <si>
    <t/>
  </si>
  <si>
    <t>x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</si>
  <si>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</si>
  <si>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 с организаций</t>
  </si>
  <si>
    <t>Транспортный налог с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</si>
  <si>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</si>
  <si>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</si>
  <si>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</si>
  <si>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</si>
  <si>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</si>
  <si>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</si>
  <si>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</si>
  <si>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Расходы бюджета - всего</t>
  </si>
  <si>
    <t>в том числе:</t>
  </si>
  <si>
    <t>ОБЩЕГОСУДАРСТВЕННЫЕ ВОПРОСЫ</t>
  </si>
  <si>
    <t xml:space="preserve">000 0100 0000000 000 000 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</si>
  <si>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</si>
  <si>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</si>
  <si>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</si>
  <si>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</si>
  <si>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</si>
  <si>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</si>
  <si>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</si>
  <si>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</si>
  <si>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</si>
  <si>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</si>
  <si>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</si>
  <si>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</si>
  <si>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</si>
  <si>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ЖИЛИЩНО-КОММУНАЛЬНОЕ ХОЗЯЙСТВО</t>
  </si>
  <si>
    <t>Коммунальное хозяйство</t>
  </si>
  <si>
    <t>Благоустройство</t>
  </si>
  <si>
    <t>Перечисления другим бюджетам бюджетной системы Российской Федерации</t>
  </si>
  <si>
    <t>Результат исполнения бюджета (дефицит / профицит)</t>
  </si>
  <si>
    <t>500</t>
  </si>
  <si>
    <t>520</t>
  </si>
  <si>
    <t>620</t>
  </si>
  <si>
    <t>Изменение остатков средств</t>
  </si>
  <si>
    <t>700</t>
  </si>
  <si>
    <t>710</t>
  </si>
  <si>
    <t>720</t>
  </si>
  <si>
    <t>41212808000</t>
  </si>
  <si>
    <t xml:space="preserve">КУЛЬТУРА </t>
  </si>
  <si>
    <t>000 01050201100000 610</t>
  </si>
  <si>
    <t>000 01050201100000 510</t>
  </si>
  <si>
    <t>Поступления по доходам - всего</t>
  </si>
  <si>
    <t xml:space="preserve">       в том числе:</t>
  </si>
  <si>
    <t>Дотации бюджетам поселений на выравнивание бюджетной обеспеченности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</si>
  <si>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</si>
  <si>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X</t>
  </si>
  <si>
    <t>00110804020011000110</t>
  </si>
  <si>
    <t>00111105035100000120</t>
  </si>
  <si>
    <t>00120201001100000151</t>
  </si>
  <si>
    <t>00120203015100000151</t>
  </si>
  <si>
    <t>18210601030101000110</t>
  </si>
  <si>
    <t>18210601030102000110</t>
  </si>
  <si>
    <t>18210604011021000110</t>
  </si>
  <si>
    <t>18210604012021000110</t>
  </si>
  <si>
    <t>18210604012022000110</t>
  </si>
  <si>
    <t>18210606013101000110</t>
  </si>
  <si>
    <t>18210606013102000110</t>
  </si>
  <si>
    <t>18210606023101000110</t>
  </si>
  <si>
    <t xml:space="preserve">002 0103 0000000 000 000 </t>
  </si>
  <si>
    <t xml:space="preserve">001 0104 0000000 000 000 </t>
  </si>
  <si>
    <t xml:space="preserve">001 0113 0000000 000 000 </t>
  </si>
  <si>
    <t>Национальная оборона. Мобилизационная и вневойсковая подготовка</t>
  </si>
  <si>
    <t xml:space="preserve">001 0203 0000000 000 000 </t>
  </si>
  <si>
    <t>НАЦИОНАЛЬНАЯ БЕЗОПАСНОСТЬ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</si>
  <si>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001 0309 0000000 000 000 </t>
  </si>
  <si>
    <t xml:space="preserve">001 0500 0000000 000 000 </t>
  </si>
  <si>
    <t>ОБРАЗОВАНИЕ.  Молодежная политика и оздоровление детей</t>
  </si>
  <si>
    <t xml:space="preserve">001 0707 0000000 000 000 </t>
  </si>
  <si>
    <t xml:space="preserve">001 0801 0000000 000 000 </t>
  </si>
  <si>
    <t xml:space="preserve">001 1003 0000000 000 000 </t>
  </si>
  <si>
    <t>ФИЗИЧЕСКАЯ КУЛЬТУРА И СПОРТ. Другие вопросы в области физической культуры и спорта</t>
  </si>
  <si>
    <t xml:space="preserve">001 1105 0000000 000 000 </t>
  </si>
  <si>
    <t xml:space="preserve">001 0502 0000000 000 000 </t>
  </si>
  <si>
    <t xml:space="preserve">001 0503 0000000 000 000 </t>
  </si>
  <si>
    <t>Центральный аппарат</t>
  </si>
  <si>
    <t xml:space="preserve">001 0104 0020000 000 000 </t>
  </si>
  <si>
    <t>Функционирование высшего должностного лица субъекта Российской Федерации и муниципального образования</t>
  </si>
  <si>
    <t xml:space="preserve">001 0309 2180000 000 000 </t>
  </si>
  <si>
    <t>Мероприятия по предупреждению и ликвидации последствий чрезвычайных ситуаций</t>
  </si>
  <si>
    <t xml:space="preserve">001 0400 0000000 000 000 </t>
  </si>
  <si>
    <t xml:space="preserve">НАЦИОНАЛЬНАЯ ЭКОНОМИКА  </t>
  </si>
  <si>
    <t>Безвозмездные перечисления государственным и муниципальным организациям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</si>
  <si>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</si>
  <si>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</si>
  <si>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 xml:space="preserve">001 0412 3400300 000 000 </t>
  </si>
  <si>
    <t>Уличное освещение</t>
  </si>
  <si>
    <t>Прочие мероприятия по благоустройству поселений</t>
  </si>
  <si>
    <t>18210102010011000110</t>
  </si>
  <si>
    <t>Безвозмездные перечисления организациям, за исключением  государственных  и муниципальных организаций</t>
  </si>
  <si>
    <t>00111105013100000120</t>
  </si>
  <si>
    <t>00111406013100000430</t>
  </si>
  <si>
    <t>Арендная плата за пользование имуществом</t>
  </si>
  <si>
    <t>Пособия по социальной помощи населению</t>
  </si>
  <si>
    <t xml:space="preserve">001 0412 0000000 000 000 </t>
  </si>
  <si>
    <t>Прочие выплаты</t>
  </si>
  <si>
    <t>18210102020011000110</t>
  </si>
  <si>
    <t>18210102030011000110</t>
  </si>
  <si>
    <t>18210102010012000110</t>
  </si>
  <si>
    <t>18210102020012000110</t>
  </si>
  <si>
    <t>Земельный налог (по обязательствам, вознишим до 1 января 2006 года), мобилизуемый на территориях поселений</t>
  </si>
  <si>
    <t>18210904053102000110</t>
  </si>
  <si>
    <t>СРЕДСТВА МАССОВОЙ ИНФОРМАЦИИ. Периодическая печать и издательства</t>
  </si>
  <si>
    <t xml:space="preserve">001 1202 0000000 000 000 </t>
  </si>
  <si>
    <t xml:space="preserve">СОЦИАЛЬНАЯ ПОЛИТИКА </t>
  </si>
  <si>
    <t xml:space="preserve">001 1000 0000000 000 000 </t>
  </si>
  <si>
    <t>Доплаты к пенсиям, доп.пенсионное обеспечение</t>
  </si>
  <si>
    <t xml:space="preserve"> Социальное обеспечение населения</t>
  </si>
  <si>
    <t>Пенсии, пособия, выплачиваемые организациями сектора государственного управления</t>
  </si>
  <si>
    <t>18210606023102000110</t>
  </si>
  <si>
    <t>Руководитель</t>
  </si>
  <si>
    <t>В.В. Сидоренко</t>
  </si>
  <si>
    <t>(расшифровка подписи)</t>
  </si>
  <si>
    <t>экономической службы</t>
  </si>
  <si>
    <t>Главный бухгалтер</t>
  </si>
  <si>
    <t>Н.В. Быстрова</t>
  </si>
  <si>
    <t xml:space="preserve">                                                   (подпись)</t>
  </si>
  <si>
    <t xml:space="preserve">                                                            (подпись)</t>
  </si>
  <si>
    <t xml:space="preserve">                                                                   (подпись)</t>
  </si>
  <si>
    <t>Периодичность: годовая, месячная</t>
  </si>
  <si>
    <t>18210102030013000110</t>
  </si>
  <si>
    <t>18210102010014000110</t>
  </si>
  <si>
    <t xml:space="preserve">001 0113 0920300 630 242 </t>
  </si>
  <si>
    <t>011</t>
  </si>
  <si>
    <t>012</t>
  </si>
  <si>
    <t>013</t>
  </si>
  <si>
    <t>014</t>
  </si>
  <si>
    <t>015</t>
  </si>
  <si>
    <t>016</t>
  </si>
  <si>
    <t>018</t>
  </si>
  <si>
    <t>019</t>
  </si>
  <si>
    <t>020</t>
  </si>
  <si>
    <t>021</t>
  </si>
  <si>
    <t>022</t>
  </si>
  <si>
    <t>023</t>
  </si>
  <si>
    <t>024</t>
  </si>
  <si>
    <t>026</t>
  </si>
  <si>
    <t>027</t>
  </si>
  <si>
    <t>028</t>
  </si>
  <si>
    <t>030</t>
  </si>
  <si>
    <t>031</t>
  </si>
  <si>
    <t>032</t>
  </si>
  <si>
    <t>033</t>
  </si>
  <si>
    <t>034</t>
  </si>
  <si>
    <t>035</t>
  </si>
  <si>
    <t>036</t>
  </si>
  <si>
    <t>Дорожное хозяйство (дорожные фонды)</t>
  </si>
  <si>
    <t>001 0409 0000000 000 000</t>
  </si>
  <si>
    <t>Жилищное хозяйство</t>
  </si>
  <si>
    <t xml:space="preserve">001 0501 0000000 000 000 </t>
  </si>
  <si>
    <t>Другие вопросы в области жилищно-коммунального хозяйства</t>
  </si>
  <si>
    <t xml:space="preserve">001 0505 0000000 000 000 </t>
  </si>
  <si>
    <t>18210102020013000110</t>
  </si>
  <si>
    <t xml:space="preserve">002 0103 5210600 540 251 </t>
  </si>
  <si>
    <t xml:space="preserve">001 0502 3510200 810 242  </t>
  </si>
  <si>
    <t xml:space="preserve">001 0505 0029900 611 241 </t>
  </si>
  <si>
    <t xml:space="preserve">001 0801 5210600 540 251 </t>
  </si>
  <si>
    <t>001 1001 4910100 300 263</t>
  </si>
  <si>
    <t xml:space="preserve">001 1202 4579900 622 241 </t>
  </si>
  <si>
    <t xml:space="preserve">001 1202 4579900 621 241 </t>
  </si>
  <si>
    <t xml:space="preserve">001 0801 4409900 621 241 </t>
  </si>
  <si>
    <t xml:space="preserve">001 0801 4409900 622 241 </t>
  </si>
  <si>
    <t xml:space="preserve">002 0102 0020300 121 213 </t>
  </si>
  <si>
    <t xml:space="preserve">002 0102 0020300  121 211 </t>
  </si>
  <si>
    <t xml:space="preserve">002 0103  0020400  121 211 </t>
  </si>
  <si>
    <t xml:space="preserve">002 0103  0020400  121 213 </t>
  </si>
  <si>
    <t xml:space="preserve">001 0104 0020400 121 211 </t>
  </si>
  <si>
    <t xml:space="preserve">001 0203 0013600 121 211 </t>
  </si>
  <si>
    <t xml:space="preserve">001 0203 0013600 121 213 </t>
  </si>
  <si>
    <t xml:space="preserve">002 0103  0020400  242 221 </t>
  </si>
  <si>
    <t xml:space="preserve">001 0104 0020400 121 213 </t>
  </si>
  <si>
    <t xml:space="preserve">001 0104 0020400 122 212 </t>
  </si>
  <si>
    <t xml:space="preserve">001 0104 0020400 242 221 </t>
  </si>
  <si>
    <t xml:space="preserve">001 0104 0020400 244 221 </t>
  </si>
  <si>
    <t xml:space="preserve">001 0104 0020400 244 222 </t>
  </si>
  <si>
    <t xml:space="preserve">001 0104 0020400 244 223 </t>
  </si>
  <si>
    <t>001 0104 0020400 244 224</t>
  </si>
  <si>
    <t xml:space="preserve">001 0104 0020400 242 226 </t>
  </si>
  <si>
    <t xml:space="preserve">001 0104 0020400 244 226 </t>
  </si>
  <si>
    <t xml:space="preserve">001 0104 0020400 852 290 </t>
  </si>
  <si>
    <t xml:space="preserve">001 0104 0020400 242 310 </t>
  </si>
  <si>
    <t xml:space="preserve">001 0104 0020400 242 340 </t>
  </si>
  <si>
    <t xml:space="preserve">001 0104 0020400 244 310 </t>
  </si>
  <si>
    <t xml:space="preserve">001 0104 0020400 244 340 </t>
  </si>
  <si>
    <t xml:space="preserve">001 0113 0920300 244 222 </t>
  </si>
  <si>
    <t xml:space="preserve">001 0113 0920300 244 226 </t>
  </si>
  <si>
    <t xml:space="preserve">001 0113 0920300 244 290 </t>
  </si>
  <si>
    <t xml:space="preserve">001 0113 0920300 244 340 </t>
  </si>
  <si>
    <t xml:space="preserve">001 0203 0013600 242 226 </t>
  </si>
  <si>
    <t xml:space="preserve">001 0203 0013600 242 340 </t>
  </si>
  <si>
    <t xml:space="preserve">001 0203 0013600 244 340 </t>
  </si>
  <si>
    <t xml:space="preserve">001 0412 3380000 244 226 </t>
  </si>
  <si>
    <t xml:space="preserve">001 0412 3400300 244 226 </t>
  </si>
  <si>
    <t xml:space="preserve">001 0502 3510500 244 310 </t>
  </si>
  <si>
    <t xml:space="preserve">001 0503 6000100 244 223 </t>
  </si>
  <si>
    <t xml:space="preserve">001 0503 6000500 244 310 </t>
  </si>
  <si>
    <t xml:space="preserve">001 0707 4310100 244 226 </t>
  </si>
  <si>
    <t xml:space="preserve">001 0707 4310100 244 290 </t>
  </si>
  <si>
    <t xml:space="preserve">001 1105 5129700 244 226 </t>
  </si>
  <si>
    <t xml:space="preserve">001 1105 5129700 244 290 </t>
  </si>
  <si>
    <t>001 1001 4910100 321 263</t>
  </si>
  <si>
    <t xml:space="preserve">001 0503 6000500 244 225 </t>
  </si>
  <si>
    <t xml:space="preserve">001 0502 3510500 243 225 </t>
  </si>
  <si>
    <t xml:space="preserve">001 0502 1020102 411 310  </t>
  </si>
  <si>
    <t xml:space="preserve">001 0503 6000500 244 340 </t>
  </si>
  <si>
    <t xml:space="preserve">001 1003 7950000 321 262 </t>
  </si>
  <si>
    <t xml:space="preserve">001 0104 0020400 244 290 </t>
  </si>
  <si>
    <t>001 0104 0020400 244 225</t>
  </si>
  <si>
    <t xml:space="preserve">001 0113 0920300 244 225 </t>
  </si>
  <si>
    <t xml:space="preserve">001 0502 3510500 243 310 </t>
  </si>
  <si>
    <t xml:space="preserve">001 0502 3510500 243 340 </t>
  </si>
  <si>
    <t>001 0503 6000100 000 000</t>
  </si>
  <si>
    <t>Фонд оплаты труда и страхове взносы</t>
  </si>
  <si>
    <t xml:space="preserve">001 0104 0020400 121 000 </t>
  </si>
  <si>
    <t>Закупка товаров, работ, услуг в сфере информационно-коммуникационных технологий</t>
  </si>
  <si>
    <t xml:space="preserve">001 0104 0020400 242 000 </t>
  </si>
  <si>
    <t>Прочая закупка товаров, работ, услуг в целях капитального ремонта государственного имущества</t>
  </si>
  <si>
    <t xml:space="preserve">001 0104 0020400 244 000 </t>
  </si>
  <si>
    <t xml:space="preserve">001 0113 0920300 244 000 </t>
  </si>
  <si>
    <t xml:space="preserve">002 0102 0020300  121 000 </t>
  </si>
  <si>
    <t xml:space="preserve">001 0503 6000500 244 000 </t>
  </si>
  <si>
    <t>00111705050100000180</t>
  </si>
  <si>
    <t>Прочие неналоговые доходы бюджетов поселений</t>
  </si>
  <si>
    <t>18210102030012000110</t>
  </si>
  <si>
    <t>18210904053101000110</t>
  </si>
  <si>
    <t>029</t>
  </si>
  <si>
    <t>037</t>
  </si>
  <si>
    <t>038</t>
  </si>
  <si>
    <t>Прочие безвозмездные поступления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</si>
  <si>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</si>
  <si>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00120204012100000151</t>
  </si>
  <si>
    <t>039</t>
  </si>
  <si>
    <t>040</t>
  </si>
  <si>
    <t>041</t>
  </si>
  <si>
    <t xml:space="preserve">001 0309 2180100 244 225 </t>
  </si>
  <si>
    <t xml:space="preserve">001 0309 2180100 244 340 </t>
  </si>
  <si>
    <t xml:space="preserve">001 0501 3500300 244 226 </t>
  </si>
  <si>
    <t>Организация и содержание мест захоронения</t>
  </si>
  <si>
    <t xml:space="preserve">001 0503 6000400 244 225 </t>
  </si>
  <si>
    <t>001 0503 6000400 000 000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</si>
  <si>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</si>
  <si>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00120202077100000151</t>
  </si>
  <si>
    <t xml:space="preserve">001 1105 5129700 244 222 </t>
  </si>
  <si>
    <t>18210606013103000110</t>
  </si>
  <si>
    <t>200</t>
  </si>
  <si>
    <t>201</t>
  </si>
  <si>
    <t>202</t>
  </si>
  <si>
    <t>203</t>
  </si>
  <si>
    <t>204</t>
  </si>
  <si>
    <t>205</t>
  </si>
  <si>
    <t>208</t>
  </si>
  <si>
    <t>209</t>
  </si>
  <si>
    <t>210</t>
  </si>
  <si>
    <t>211</t>
  </si>
  <si>
    <t>212</t>
  </si>
  <si>
    <t>213</t>
  </si>
  <si>
    <t>214</t>
  </si>
  <si>
    <t>215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</si>
  <si>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</si>
  <si>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</si>
  <si>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</si>
  <si>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</si>
  <si>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</si>
  <si>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</si>
  <si>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</si>
  <si>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</si>
  <si>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</si>
  <si>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</si>
  <si>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</si>
  <si>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</si>
  <si>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</si>
  <si>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</si>
  <si>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</si>
  <si>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</si>
  <si>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</si>
  <si>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</si>
  <si>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</si>
  <si>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</si>
  <si>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239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</si>
  <si>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</si>
  <si>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</si>
  <si>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</si>
  <si>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</si>
  <si>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</si>
  <si>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</si>
  <si>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</si>
  <si>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</si>
  <si>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</si>
  <si>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</si>
  <si>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</si>
  <si>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</si>
  <si>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</si>
  <si>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</si>
  <si>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</si>
  <si>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</si>
  <si>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</si>
  <si>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</si>
  <si>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</si>
  <si>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</si>
  <si>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</si>
  <si>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</si>
  <si>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</si>
  <si>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</si>
  <si>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</si>
  <si>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</si>
  <si>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</si>
  <si>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</si>
  <si>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</si>
  <si>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</si>
  <si>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274</t>
  </si>
  <si>
    <t>276</t>
  </si>
  <si>
    <t>00120705030100000180</t>
  </si>
  <si>
    <t>из них:</t>
  </si>
  <si>
    <t>Источники финансирования дефицита  бюджета - всего</t>
  </si>
  <si>
    <t xml:space="preserve">источники внешнего финансирования бюджета            </t>
  </si>
  <si>
    <t xml:space="preserve">                    3. Источники финансирования дефицита бюджета</t>
  </si>
  <si>
    <t>уменьшение остатков средств,                                                                   всего</t>
  </si>
  <si>
    <t>увеличение остатков средств,                                                     всего</t>
  </si>
  <si>
    <t>Руководитель финансово-</t>
  </si>
  <si>
    <t>00120202999100000151</t>
  </si>
  <si>
    <t>Прочие субсидии бюджетам поселений</t>
  </si>
  <si>
    <t>14111625085106000140</t>
  </si>
  <si>
    <t xml:space="preserve">001 0502 5224108 411 310  </t>
  </si>
  <si>
    <t>277</t>
  </si>
  <si>
    <t>278</t>
  </si>
  <si>
    <t>279</t>
  </si>
  <si>
    <t>280</t>
  </si>
  <si>
    <t>281</t>
  </si>
  <si>
    <t>042</t>
  </si>
  <si>
    <t>043</t>
  </si>
  <si>
    <t>044</t>
  </si>
  <si>
    <t>045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</si>
  <si>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</si>
  <si>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</si>
  <si>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r>
      <t xml:space="preserve"> в том числе:                                                                          </t>
    </r>
    <r>
      <rPr>
        <sz val="9"/>
        <rFont val="Arial Cyr"/>
        <family val="0"/>
      </rPr>
      <t xml:space="preserve">   источники внутреннего финансирования бюджета</t>
    </r>
  </si>
  <si>
    <t>Денежные взыскания (штрафы) за нарушение водного законодательства на водных объектах, находящихся в собственности поселений (федеральныегосударственные органы, Банк России, органы управления государственными внебюджетными фондами РФ)</t>
  </si>
  <si>
    <t>450</t>
  </si>
  <si>
    <t>18210102010013000110</t>
  </si>
  <si>
    <t>18210606023103000110</t>
  </si>
  <si>
    <t>00120203024100000151</t>
  </si>
  <si>
    <t>Субвенции бюджетам поселений на выполненние  передаваемых полномочий  субъектов РФ</t>
  </si>
  <si>
    <t xml:space="preserve">001 1105 5129700 244 340 </t>
  </si>
  <si>
    <t>046</t>
  </si>
  <si>
    <t>047</t>
  </si>
  <si>
    <t>048</t>
  </si>
  <si>
    <t xml:space="preserve">001 0409 6000200 244 226 </t>
  </si>
  <si>
    <t>251</t>
  </si>
  <si>
    <t>273</t>
  </si>
  <si>
    <t>049</t>
  </si>
  <si>
    <t xml:space="preserve">001 0502 1020102 411 226  </t>
  </si>
  <si>
    <t>237</t>
  </si>
  <si>
    <t>238</t>
  </si>
  <si>
    <t>Доходы от продажи квартир, находящихсяв собственности поселениий</t>
  </si>
  <si>
    <t>00111401050100000410</t>
  </si>
  <si>
    <t xml:space="preserve">001 0409 5224011 244 225 </t>
  </si>
  <si>
    <t xml:space="preserve">001 0409 5224013 244 225 </t>
  </si>
  <si>
    <t xml:space="preserve">001 0409 6000200 244 225 </t>
  </si>
  <si>
    <t xml:space="preserve">001 0409 7950000 244 225 </t>
  </si>
  <si>
    <t xml:space="preserve">001 0501 0700401 244 225 </t>
  </si>
  <si>
    <t xml:space="preserve">001 0503 6000100 244 225 </t>
  </si>
  <si>
    <t xml:space="preserve">001 0503 6000100 244 340 </t>
  </si>
  <si>
    <t xml:space="preserve">001 0502 3510500 244 224 </t>
  </si>
  <si>
    <t xml:space="preserve">001 0502 3510500 244 225 </t>
  </si>
  <si>
    <t xml:space="preserve">001 0503 6000500 244 224 </t>
  </si>
  <si>
    <t xml:space="preserve">001 0503 6000500 244 226 </t>
  </si>
  <si>
    <t xml:space="preserve">001 0501 3500300 244 225 </t>
  </si>
  <si>
    <t>206</t>
  </si>
  <si>
    <t>207</t>
  </si>
  <si>
    <t>216</t>
  </si>
  <si>
    <t>240</t>
  </si>
  <si>
    <t>241</t>
  </si>
  <si>
    <t xml:space="preserve">001 0409 6000200 244 340 </t>
  </si>
  <si>
    <t>275</t>
  </si>
  <si>
    <t>050</t>
  </si>
  <si>
    <t>на 01.01.2014 г.</t>
  </si>
  <si>
    <t>22 января 2014 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</si>
</sst>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  <numFmt numFmtId="178" formatCode="0.0"/>
    <numFmt numFmtId="179" formatCode="#,##0.0"/>
    <numFmt numFmtId="180" formatCode="[$-FC19]d\ mmmm\ yyyy\ &quot;г.&quot;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9"/>
      <name val="Times New Roman"/>
      <family val="1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" fontId="4" fillId="0" borderId="1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right" vertical="center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5" fillId="0" borderId="22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" fontId="4" fillId="0" borderId="20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>
      <alignment wrapText="1"/>
    </xf>
    <xf numFmtId="1" fontId="4" fillId="0" borderId="17" xfId="0" applyNumberFormat="1" applyFont="1" applyFill="1" applyBorder="1" applyAlignment="1">
      <alignment horizontal="center" shrinkToFit="1"/>
    </xf>
    <xf numFmtId="0" fontId="4" fillId="0" borderId="27" xfId="0" applyFont="1" applyFill="1" applyBorder="1" applyAlignment="1">
      <alignment/>
    </xf>
    <xf numFmtId="4" fontId="4" fillId="0" borderId="17" xfId="0" applyNumberFormat="1" applyFont="1" applyFill="1" applyBorder="1" applyAlignment="1">
      <alignment horizontal="right" vertical="center" shrinkToFit="1"/>
    </xf>
    <xf numFmtId="49" fontId="4" fillId="0" borderId="17" xfId="0" applyNumberFormat="1" applyFont="1" applyFill="1" applyBorder="1" applyAlignment="1">
      <alignment horizontal="center" shrinkToFit="1"/>
    </xf>
    <xf numFmtId="4" fontId="5" fillId="0" borderId="22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left" vertical="center" wrapText="1"/>
    </xf>
    <xf numFmtId="4" fontId="9" fillId="0" borderId="17" xfId="0" applyNumberFormat="1" applyFont="1" applyBorder="1" applyAlignment="1">
      <alignment horizontal="right" vertical="center"/>
    </xf>
    <xf numFmtId="4" fontId="9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10" fillId="0" borderId="17" xfId="0" applyNumberFormat="1" applyFont="1" applyBorder="1" applyAlignment="1">
      <alignment horizontal="right" vertical="center"/>
    </xf>
    <xf numFmtId="0" fontId="0" fillId="0" borderId="28" xfId="0" applyBorder="1" applyAlignment="1">
      <alignment/>
    </xf>
    <xf numFmtId="0" fontId="11" fillId="3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33" borderId="0" xfId="0" applyFont="1" applyFill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9" fontId="4" fillId="0" borderId="17" xfId="57" applyFont="1" applyBorder="1" applyAlignment="1">
      <alignment horizontal="left" vertical="center" wrapText="1"/>
    </xf>
    <xf numFmtId="9" fontId="0" fillId="0" borderId="0" xfId="57" applyFont="1" applyAlignment="1">
      <alignment/>
    </xf>
    <xf numFmtId="0" fontId="1" fillId="0" borderId="0" xfId="0" applyFont="1" applyAlignment="1">
      <alignment/>
    </xf>
    <xf numFmtId="49" fontId="13" fillId="0" borderId="17" xfId="0" applyNumberFormat="1" applyFont="1" applyBorder="1" applyAlignment="1">
      <alignment horizontal="justify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9" fillId="0" borderId="20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49" fontId="13" fillId="0" borderId="20" xfId="0" applyNumberFormat="1" applyFont="1" applyBorder="1" applyAlignment="1">
      <alignment horizontal="justify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" fontId="5" fillId="0" borderId="22" xfId="0" applyNumberFormat="1" applyFont="1" applyBorder="1" applyAlignment="1">
      <alignment horizontal="center" vertical="center"/>
    </xf>
    <xf numFmtId="0" fontId="14" fillId="0" borderId="31" xfId="0" applyNumberFormat="1" applyFont="1" applyBorder="1" applyAlignment="1" quotePrefix="1">
      <alignment horizontal="left" vertical="top" wrapText="1"/>
    </xf>
    <xf numFmtId="49" fontId="0" fillId="0" borderId="17" xfId="0" applyNumberFormat="1" applyFont="1" applyBorder="1" applyAlignment="1">
      <alignment horizontal="left" vertical="center" wrapText="1"/>
    </xf>
    <xf numFmtId="49" fontId="15" fillId="0" borderId="17" xfId="0" applyNumberFormat="1" applyFont="1" applyBorder="1" applyAlignment="1">
      <alignment horizontal="left" vertical="center" wrapText="1"/>
    </xf>
    <xf numFmtId="4" fontId="4" fillId="0" borderId="20" xfId="0" applyNumberFormat="1" applyFont="1" applyBorder="1" applyAlignment="1">
      <alignment horizontal="right" vertical="center"/>
    </xf>
    <xf numFmtId="0" fontId="0" fillId="0" borderId="28" xfId="0" applyBorder="1" applyAlignment="1">
      <alignment/>
    </xf>
    <xf numFmtId="4" fontId="4" fillId="0" borderId="28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29" xfId="0" applyNumberFormat="1" applyFont="1" applyBorder="1" applyAlignment="1">
      <alignment horizontal="center" wrapText="1"/>
    </xf>
    <xf numFmtId="0" fontId="6" fillId="0" borderId="38" xfId="0" applyFont="1" applyBorder="1" applyAlignment="1">
      <alignment horizontal="center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" fontId="5" fillId="0" borderId="40" xfId="0" applyNumberFormat="1" applyFont="1" applyBorder="1" applyAlignment="1">
      <alignment horizontal="right" vertical="center"/>
    </xf>
    <xf numFmtId="0" fontId="0" fillId="0" borderId="41" xfId="0" applyBorder="1" applyAlignment="1">
      <alignment/>
    </xf>
    <xf numFmtId="49" fontId="4" fillId="0" borderId="42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19" xfId="0" applyBorder="1" applyAlignment="1">
      <alignment/>
    </xf>
    <xf numFmtId="0" fontId="0" fillId="0" borderId="44" xfId="0" applyBorder="1" applyAlignment="1">
      <alignment/>
    </xf>
    <xf numFmtId="0" fontId="0" fillId="0" borderId="21" xfId="0" applyBorder="1" applyAlignment="1">
      <alignment/>
    </xf>
    <xf numFmtId="0" fontId="0" fillId="0" borderId="45" xfId="0" applyBorder="1" applyAlignment="1">
      <alignment/>
    </xf>
    <xf numFmtId="49" fontId="4" fillId="0" borderId="18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" fontId="4" fillId="0" borderId="46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center" vertical="center"/>
    </xf>
    <xf numFmtId="49" fontId="15" fillId="0" borderId="46" xfId="0" applyNumberFormat="1" applyFont="1" applyBorder="1" applyAlignment="1">
      <alignment horizontal="left" vertical="center" wrapText="1"/>
    </xf>
    <xf numFmtId="49" fontId="15" fillId="0" borderId="34" xfId="0" applyNumberFormat="1" applyFont="1" applyBorder="1" applyAlignment="1">
      <alignment horizontal="left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" fontId="4" fillId="0" borderId="46" xfId="0" applyNumberFormat="1" applyFont="1" applyBorder="1" applyAlignment="1">
      <alignment horizontal="right" vertical="center"/>
    </xf>
    <xf numFmtId="4" fontId="4" fillId="0" borderId="34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I58"/>
  <sheetViews>
    <sheetView showGridLines="0" zoomScalePageLayoutView="0" workbookViewId="0" topLeftCell="A1">
      <selection activeCell="F26" sqref="F26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3.25390625" style="0" customWidth="1"/>
    <col min="4" max="4" width="10.25390625" style="0" customWidth="1"/>
    <col min="5" max="5" width="10.875" style="0" customWidth="1"/>
    <col min="6" max="7" width="18.75390625" style="0" customWidth="1"/>
    <col min="8" max="8" width="9.75390625" style="0" customWidth="1"/>
    <col min="9" max="9" width="0" style="0" hidden="1" customWidth="1"/>
  </cols>
  <sheetData>
    <row r="1" spans="1:7" ht="15">
      <c r="A1" s="101"/>
      <c r="B1" s="101"/>
      <c r="C1" s="101"/>
      <c r="D1" s="101"/>
      <c r="E1" s="3"/>
      <c r="F1" s="3"/>
      <c r="G1" s="4"/>
    </row>
    <row r="2" spans="1:7" ht="15.75" thickBot="1">
      <c r="A2" s="101" t="s">
        <v>26</v>
      </c>
      <c r="B2" s="101"/>
      <c r="C2" s="101"/>
      <c r="D2" s="101"/>
      <c r="E2" s="35"/>
      <c r="F2" s="41"/>
      <c r="G2" s="10" t="s">
        <v>3</v>
      </c>
    </row>
    <row r="3" spans="1:9" ht="12.75">
      <c r="A3" s="2"/>
      <c r="B3" s="2"/>
      <c r="C3" s="2"/>
      <c r="D3" s="1"/>
      <c r="E3" s="41"/>
      <c r="F3" s="44" t="s">
        <v>8</v>
      </c>
      <c r="G3" s="7" t="s">
        <v>15</v>
      </c>
      <c r="I3" s="1"/>
    </row>
    <row r="4" spans="1:9" ht="12.75">
      <c r="A4" s="102" t="s">
        <v>409</v>
      </c>
      <c r="B4" s="102"/>
      <c r="C4" s="102"/>
      <c r="D4" s="102"/>
      <c r="E4" s="1"/>
      <c r="F4" s="49" t="s">
        <v>7</v>
      </c>
      <c r="G4" s="22">
        <v>41640</v>
      </c>
      <c r="I4" s="1"/>
    </row>
    <row r="5" spans="1:9" ht="12.75">
      <c r="A5" s="2"/>
      <c r="B5" s="2"/>
      <c r="C5" s="2"/>
      <c r="D5" s="1"/>
      <c r="E5" s="1"/>
      <c r="F5" s="49" t="s">
        <v>5</v>
      </c>
      <c r="G5" s="36" t="s">
        <v>30</v>
      </c>
      <c r="I5" s="1"/>
    </row>
    <row r="6" spans="1:9" ht="33.75" customHeight="1">
      <c r="A6" s="103" t="s">
        <v>21</v>
      </c>
      <c r="B6" s="103"/>
      <c r="C6" s="104" t="s">
        <v>27</v>
      </c>
      <c r="D6" s="104"/>
      <c r="E6" s="104"/>
      <c r="F6" s="49" t="s">
        <v>22</v>
      </c>
      <c r="G6" s="36" t="s">
        <v>31</v>
      </c>
      <c r="I6" s="1"/>
    </row>
    <row r="7" spans="1:9" ht="33.75" customHeight="1">
      <c r="A7" s="6" t="s">
        <v>13</v>
      </c>
      <c r="B7" s="104" t="s">
        <v>28</v>
      </c>
      <c r="C7" s="104"/>
      <c r="D7" s="104"/>
      <c r="E7" s="104"/>
      <c r="F7" s="49" t="s">
        <v>25</v>
      </c>
      <c r="G7" s="50" t="s">
        <v>73</v>
      </c>
      <c r="I7" s="1"/>
    </row>
    <row r="8" spans="1:9" ht="12.75">
      <c r="A8" s="6" t="s">
        <v>154</v>
      </c>
      <c r="B8" s="6"/>
      <c r="C8" s="6"/>
      <c r="D8" s="5"/>
      <c r="E8" s="1"/>
      <c r="F8" s="49"/>
      <c r="G8" s="8"/>
      <c r="I8" s="1"/>
    </row>
    <row r="9" spans="1:9" ht="13.5" thickBot="1">
      <c r="A9" s="6" t="s">
        <v>29</v>
      </c>
      <c r="B9" s="6"/>
      <c r="C9" s="16"/>
      <c r="D9" s="5"/>
      <c r="E9" s="1"/>
      <c r="F9" s="49" t="s">
        <v>6</v>
      </c>
      <c r="G9" s="9" t="s">
        <v>0</v>
      </c>
      <c r="I9" s="1"/>
    </row>
    <row r="10" spans="1:7" ht="15.75" thickBot="1">
      <c r="A10" s="105" t="s">
        <v>19</v>
      </c>
      <c r="B10" s="105"/>
      <c r="C10" s="105"/>
      <c r="D10" s="105"/>
      <c r="E10" s="34"/>
      <c r="F10" s="34"/>
      <c r="G10" s="11"/>
    </row>
    <row r="11" spans="1:7" ht="3.75" customHeight="1">
      <c r="A11" s="98" t="s">
        <v>4</v>
      </c>
      <c r="B11" s="93" t="s">
        <v>10</v>
      </c>
      <c r="C11" s="93"/>
      <c r="D11" s="114" t="s">
        <v>16</v>
      </c>
      <c r="E11" s="115"/>
      <c r="F11" s="109" t="s">
        <v>11</v>
      </c>
      <c r="G11" s="106" t="s">
        <v>14</v>
      </c>
    </row>
    <row r="12" spans="1:7" ht="3" customHeight="1">
      <c r="A12" s="99"/>
      <c r="B12" s="94"/>
      <c r="C12" s="94"/>
      <c r="D12" s="116"/>
      <c r="E12" s="117"/>
      <c r="F12" s="110"/>
      <c r="G12" s="107"/>
    </row>
    <row r="13" spans="1:7" ht="3" customHeight="1">
      <c r="A13" s="99"/>
      <c r="B13" s="94"/>
      <c r="C13" s="94"/>
      <c r="D13" s="116"/>
      <c r="E13" s="117"/>
      <c r="F13" s="110"/>
      <c r="G13" s="107"/>
    </row>
    <row r="14" spans="1:7" ht="3" customHeight="1">
      <c r="A14" s="99"/>
      <c r="B14" s="94"/>
      <c r="C14" s="94"/>
      <c r="D14" s="116"/>
      <c r="E14" s="117"/>
      <c r="F14" s="110"/>
      <c r="G14" s="107"/>
    </row>
    <row r="15" spans="1:7" ht="3" customHeight="1">
      <c r="A15" s="99"/>
      <c r="B15" s="94"/>
      <c r="C15" s="94"/>
      <c r="D15" s="116"/>
      <c r="E15" s="117"/>
      <c r="F15" s="110"/>
      <c r="G15" s="107"/>
    </row>
    <row r="16" spans="1:7" ht="3" customHeight="1">
      <c r="A16" s="99"/>
      <c r="B16" s="94"/>
      <c r="C16" s="94"/>
      <c r="D16" s="116"/>
      <c r="E16" s="117"/>
      <c r="F16" s="110"/>
      <c r="G16" s="107"/>
    </row>
    <row r="17" spans="1:7" ht="23.25" customHeight="1">
      <c r="A17" s="100"/>
      <c r="B17" s="95"/>
      <c r="C17" s="95"/>
      <c r="D17" s="118"/>
      <c r="E17" s="119"/>
      <c r="F17" s="111"/>
      <c r="G17" s="108"/>
    </row>
    <row r="18" spans="1:7" ht="12" customHeight="1" thickBot="1">
      <c r="A18" s="17">
        <v>1</v>
      </c>
      <c r="B18" s="18">
        <v>2</v>
      </c>
      <c r="C18" s="51"/>
      <c r="D18" s="120" t="s">
        <v>1</v>
      </c>
      <c r="E18" s="121"/>
      <c r="F18" s="48" t="s">
        <v>2</v>
      </c>
      <c r="G18" s="20" t="s">
        <v>12</v>
      </c>
    </row>
    <row r="19" spans="1:7" ht="12.75">
      <c r="A19" s="52" t="s">
        <v>77</v>
      </c>
      <c r="B19" s="29" t="s">
        <v>9</v>
      </c>
      <c r="C19" s="53" t="s">
        <v>81</v>
      </c>
      <c r="D19" s="112">
        <f>SUM(D21:D58)</f>
        <v>170698376.99999997</v>
      </c>
      <c r="E19" s="113"/>
      <c r="F19" s="55">
        <f>SUM(F21:F58)</f>
        <v>143955286.87000003</v>
      </c>
      <c r="G19" s="24">
        <f aca="true" t="shared" si="0" ref="G19:G35">D19-F19</f>
        <v>26743090.129999936</v>
      </c>
    </row>
    <row r="20" spans="1:7" ht="12.75">
      <c r="A20" s="54" t="s">
        <v>78</v>
      </c>
      <c r="B20" s="32" t="s">
        <v>32</v>
      </c>
      <c r="C20" s="53"/>
      <c r="D20" s="90"/>
      <c r="E20" s="91"/>
      <c r="F20" s="55"/>
      <c r="G20" s="26">
        <f t="shared" si="0"/>
        <v>0</v>
      </c>
    </row>
    <row r="21" spans="1:7" ht="57.75" customHeight="1">
      <c r="A21" s="52" t="s">
        <v>39</v>
      </c>
      <c r="B21" s="32" t="s">
        <v>158</v>
      </c>
      <c r="C21" s="56" t="s">
        <v>82</v>
      </c>
      <c r="D21" s="90">
        <v>24730</v>
      </c>
      <c r="E21" s="91"/>
      <c r="F21" s="55">
        <v>24730</v>
      </c>
      <c r="G21" s="26">
        <f t="shared" si="0"/>
        <v>0</v>
      </c>
    </row>
    <row r="22" spans="1:7" ht="67.5">
      <c r="A22" s="52" t="s">
        <v>40</v>
      </c>
      <c r="B22" s="32" t="s">
        <v>159</v>
      </c>
      <c r="C22" s="56" t="s">
        <v>125</v>
      </c>
      <c r="D22" s="90">
        <v>4740000</v>
      </c>
      <c r="E22" s="91"/>
      <c r="F22" s="55">
        <v>4742813.6</v>
      </c>
      <c r="G22" s="26">
        <f t="shared" si="0"/>
        <v>-2813.5999999996275</v>
      </c>
    </row>
    <row r="23" spans="1:7" ht="46.5" customHeight="1">
      <c r="A23" s="52" t="s">
        <v>41</v>
      </c>
      <c r="B23" s="32" t="s">
        <v>160</v>
      </c>
      <c r="C23" s="56" t="s">
        <v>83</v>
      </c>
      <c r="D23" s="90">
        <v>8544.96</v>
      </c>
      <c r="E23" s="91"/>
      <c r="F23" s="55">
        <v>8544.96</v>
      </c>
      <c r="G23" s="26">
        <f t="shared" si="0"/>
        <v>0</v>
      </c>
    </row>
    <row r="24" spans="1:7" ht="24" customHeight="1">
      <c r="A24" s="52" t="s">
        <v>387</v>
      </c>
      <c r="B24" s="32" t="s">
        <v>161</v>
      </c>
      <c r="C24" s="56" t="s">
        <v>388</v>
      </c>
      <c r="D24" s="90">
        <v>15624</v>
      </c>
      <c r="E24" s="92"/>
      <c r="F24" s="55">
        <v>15624</v>
      </c>
      <c r="G24" s="26"/>
    </row>
    <row r="25" spans="1:7" ht="45">
      <c r="A25" s="52" t="s">
        <v>42</v>
      </c>
      <c r="B25" s="32" t="s">
        <v>162</v>
      </c>
      <c r="C25" s="56" t="s">
        <v>126</v>
      </c>
      <c r="D25" s="90">
        <v>43284633.58</v>
      </c>
      <c r="E25" s="91"/>
      <c r="F25" s="55">
        <v>16388672.76</v>
      </c>
      <c r="G25" s="26">
        <f t="shared" si="0"/>
        <v>26895960.82</v>
      </c>
    </row>
    <row r="26" spans="1:7" ht="12.75">
      <c r="A26" s="52" t="s">
        <v>257</v>
      </c>
      <c r="B26" s="32" t="s">
        <v>163</v>
      </c>
      <c r="C26" s="56" t="s">
        <v>256</v>
      </c>
      <c r="D26" s="90">
        <v>520160.04</v>
      </c>
      <c r="E26" s="92"/>
      <c r="F26" s="55">
        <v>520160.04</v>
      </c>
      <c r="G26" s="26">
        <f t="shared" si="0"/>
        <v>0</v>
      </c>
    </row>
    <row r="27" spans="1:7" ht="22.5">
      <c r="A27" s="52" t="s">
        <v>79</v>
      </c>
      <c r="B27" s="32" t="s">
        <v>164</v>
      </c>
      <c r="C27" s="56" t="s">
        <v>84</v>
      </c>
      <c r="D27" s="90">
        <v>7469100</v>
      </c>
      <c r="E27" s="91"/>
      <c r="F27" s="55">
        <v>7469100</v>
      </c>
      <c r="G27" s="26">
        <f t="shared" si="0"/>
        <v>0</v>
      </c>
    </row>
    <row r="28" spans="1:7" ht="36" customHeight="1">
      <c r="A28" s="52" t="s">
        <v>43</v>
      </c>
      <c r="B28" s="32" t="s">
        <v>165</v>
      </c>
      <c r="C28" s="56" t="s">
        <v>85</v>
      </c>
      <c r="D28" s="90">
        <v>399989</v>
      </c>
      <c r="E28" s="91"/>
      <c r="F28" s="55">
        <v>399989</v>
      </c>
      <c r="G28" s="26">
        <f>D28-F28</f>
        <v>0</v>
      </c>
    </row>
    <row r="29" spans="1:7" ht="27.75" customHeight="1">
      <c r="A29" s="52" t="s">
        <v>375</v>
      </c>
      <c r="B29" s="32" t="s">
        <v>166</v>
      </c>
      <c r="C29" s="56" t="s">
        <v>374</v>
      </c>
      <c r="D29" s="90">
        <v>1000</v>
      </c>
      <c r="E29" s="92"/>
      <c r="F29" s="55">
        <v>1000</v>
      </c>
      <c r="G29" s="26">
        <f t="shared" si="0"/>
        <v>0</v>
      </c>
    </row>
    <row r="30" spans="1:7" ht="48.75" customHeight="1">
      <c r="A30" s="52" t="s">
        <v>264</v>
      </c>
      <c r="B30" s="32" t="s">
        <v>167</v>
      </c>
      <c r="C30" s="56" t="s">
        <v>265</v>
      </c>
      <c r="D30" s="90">
        <v>24677176</v>
      </c>
      <c r="E30" s="91"/>
      <c r="F30" s="55">
        <v>24677176</v>
      </c>
      <c r="G30" s="26">
        <f t="shared" si="0"/>
        <v>0</v>
      </c>
    </row>
    <row r="31" spans="1:7" ht="35.25" customHeight="1">
      <c r="A31" s="52" t="s">
        <v>275</v>
      </c>
      <c r="B31" s="32" t="s">
        <v>168</v>
      </c>
      <c r="C31" s="56" t="s">
        <v>276</v>
      </c>
      <c r="D31" s="90">
        <v>43750700</v>
      </c>
      <c r="E31" s="92"/>
      <c r="F31" s="55">
        <v>43750020</v>
      </c>
      <c r="G31" s="26">
        <f t="shared" si="0"/>
        <v>680</v>
      </c>
    </row>
    <row r="32" spans="1:7" ht="16.5" customHeight="1">
      <c r="A32" s="52" t="s">
        <v>355</v>
      </c>
      <c r="B32" s="32" t="s">
        <v>169</v>
      </c>
      <c r="C32" s="56" t="s">
        <v>354</v>
      </c>
      <c r="D32" s="90">
        <v>12075761</v>
      </c>
      <c r="E32" s="91"/>
      <c r="F32" s="55">
        <v>12075761</v>
      </c>
      <c r="G32" s="26">
        <f t="shared" si="0"/>
        <v>0</v>
      </c>
    </row>
    <row r="33" spans="1:7" ht="14.25" customHeight="1">
      <c r="A33" s="52" t="s">
        <v>263</v>
      </c>
      <c r="B33" s="32" t="s">
        <v>170</v>
      </c>
      <c r="C33" s="56" t="s">
        <v>346</v>
      </c>
      <c r="D33" s="90">
        <v>2760958.42</v>
      </c>
      <c r="E33" s="92"/>
      <c r="F33" s="55">
        <v>2760958.42</v>
      </c>
      <c r="G33" s="26">
        <f t="shared" si="0"/>
        <v>0</v>
      </c>
    </row>
    <row r="34" spans="1:7" ht="67.5">
      <c r="A34" s="52" t="s">
        <v>370</v>
      </c>
      <c r="B34" s="32" t="s">
        <v>171</v>
      </c>
      <c r="C34" s="56" t="s">
        <v>356</v>
      </c>
      <c r="D34" s="96"/>
      <c r="E34" s="97"/>
      <c r="F34" s="55">
        <v>10000</v>
      </c>
      <c r="G34" s="26"/>
    </row>
    <row r="35" spans="1:7" ht="92.25" customHeight="1">
      <c r="A35" s="87" t="s">
        <v>367</v>
      </c>
      <c r="B35" s="32" t="s">
        <v>172</v>
      </c>
      <c r="C35" s="56" t="s">
        <v>123</v>
      </c>
      <c r="D35" s="90">
        <v>6700000</v>
      </c>
      <c r="E35" s="91"/>
      <c r="F35" s="55">
        <v>6687283.48</v>
      </c>
      <c r="G35" s="26">
        <f t="shared" si="0"/>
        <v>12716.519999999553</v>
      </c>
    </row>
    <row r="36" spans="1:7" ht="55.5" customHeight="1">
      <c r="A36" s="87" t="s">
        <v>368</v>
      </c>
      <c r="B36" s="32" t="s">
        <v>173</v>
      </c>
      <c r="C36" s="56" t="s">
        <v>133</v>
      </c>
      <c r="D36" s="90"/>
      <c r="E36" s="91"/>
      <c r="F36" s="55">
        <v>434.35</v>
      </c>
      <c r="G36" s="26"/>
    </row>
    <row r="37" spans="1:7" ht="55.5" customHeight="1">
      <c r="A37" s="87" t="s">
        <v>368</v>
      </c>
      <c r="B37" s="32" t="s">
        <v>260</v>
      </c>
      <c r="C37" s="56" t="s">
        <v>372</v>
      </c>
      <c r="D37" s="90"/>
      <c r="E37" s="91"/>
      <c r="F37" s="55">
        <v>100</v>
      </c>
      <c r="G37" s="26"/>
    </row>
    <row r="38" spans="1:7" ht="55.5" customHeight="1">
      <c r="A38" s="52" t="s">
        <v>80</v>
      </c>
      <c r="B38" s="32" t="s">
        <v>174</v>
      </c>
      <c r="C38" s="56" t="s">
        <v>156</v>
      </c>
      <c r="D38" s="90"/>
      <c r="E38" s="91"/>
      <c r="F38" s="55">
        <v>-1719.1</v>
      </c>
      <c r="G38" s="26"/>
    </row>
    <row r="39" spans="1:7" ht="55.5" customHeight="1">
      <c r="A39" s="52" t="s">
        <v>80</v>
      </c>
      <c r="B39" s="32" t="s">
        <v>175</v>
      </c>
      <c r="C39" s="56" t="s">
        <v>131</v>
      </c>
      <c r="D39" s="90"/>
      <c r="E39" s="91"/>
      <c r="F39" s="55">
        <v>1249.81</v>
      </c>
      <c r="G39" s="26"/>
    </row>
    <row r="40" spans="1:7" ht="55.5" customHeight="1">
      <c r="A40" s="52" t="s">
        <v>80</v>
      </c>
      <c r="B40" s="32" t="s">
        <v>176</v>
      </c>
      <c r="C40" s="56" t="s">
        <v>134</v>
      </c>
      <c r="D40" s="90"/>
      <c r="E40" s="91"/>
      <c r="F40" s="55">
        <v>154.54</v>
      </c>
      <c r="G40" s="26"/>
    </row>
    <row r="41" spans="1:7" ht="55.5" customHeight="1">
      <c r="A41" s="52" t="s">
        <v>80</v>
      </c>
      <c r="B41" s="32" t="s">
        <v>177</v>
      </c>
      <c r="C41" s="56" t="s">
        <v>187</v>
      </c>
      <c r="D41" s="90"/>
      <c r="E41" s="91"/>
      <c r="F41" s="55">
        <v>232.83</v>
      </c>
      <c r="G41" s="26"/>
    </row>
    <row r="42" spans="1:7" ht="55.5" customHeight="1">
      <c r="A42" s="52" t="s">
        <v>80</v>
      </c>
      <c r="B42" s="32" t="s">
        <v>178</v>
      </c>
      <c r="C42" s="56" t="s">
        <v>132</v>
      </c>
      <c r="D42" s="90"/>
      <c r="E42" s="91"/>
      <c r="F42" s="55">
        <v>21381.4</v>
      </c>
      <c r="G42" s="26"/>
    </row>
    <row r="43" spans="1:7" ht="55.5" customHeight="1">
      <c r="A43" s="52" t="s">
        <v>80</v>
      </c>
      <c r="B43" s="32" t="s">
        <v>179</v>
      </c>
      <c r="C43" s="56" t="s">
        <v>258</v>
      </c>
      <c r="D43" s="90"/>
      <c r="E43" s="92"/>
      <c r="F43" s="55">
        <v>152.03</v>
      </c>
      <c r="G43" s="26"/>
    </row>
    <row r="44" spans="1:7" ht="55.5" customHeight="1">
      <c r="A44" s="52" t="s">
        <v>80</v>
      </c>
      <c r="B44" s="32" t="s">
        <v>180</v>
      </c>
      <c r="C44" s="56" t="s">
        <v>155</v>
      </c>
      <c r="D44" s="90"/>
      <c r="E44" s="92"/>
      <c r="F44" s="55">
        <v>690</v>
      </c>
      <c r="G44" s="26"/>
    </row>
    <row r="45" spans="1:7" ht="33.75">
      <c r="A45" s="52" t="s">
        <v>34</v>
      </c>
      <c r="B45" s="32" t="s">
        <v>261</v>
      </c>
      <c r="C45" s="56" t="s">
        <v>86</v>
      </c>
      <c r="D45" s="90">
        <v>2900000</v>
      </c>
      <c r="E45" s="91"/>
      <c r="F45" s="55">
        <v>2921930.41</v>
      </c>
      <c r="G45" s="26">
        <f>D45-F45</f>
        <v>-21930.41000000015</v>
      </c>
    </row>
    <row r="46" spans="1:7" ht="33.75">
      <c r="A46" s="52" t="s">
        <v>34</v>
      </c>
      <c r="B46" s="32" t="s">
        <v>262</v>
      </c>
      <c r="C46" s="56" t="s">
        <v>87</v>
      </c>
      <c r="D46" s="90"/>
      <c r="E46" s="91"/>
      <c r="F46" s="55">
        <v>12592.36</v>
      </c>
      <c r="G46" s="26"/>
    </row>
    <row r="47" spans="1:7" ht="12.75">
      <c r="A47" s="52" t="s">
        <v>35</v>
      </c>
      <c r="B47" s="32" t="s">
        <v>266</v>
      </c>
      <c r="C47" s="56" t="s">
        <v>88</v>
      </c>
      <c r="D47" s="90">
        <v>58000</v>
      </c>
      <c r="E47" s="91"/>
      <c r="F47" s="55">
        <v>57318.01</v>
      </c>
      <c r="G47" s="26">
        <f>D47-F47</f>
        <v>681.989999999998</v>
      </c>
    </row>
    <row r="48" spans="1:7" ht="12.75">
      <c r="A48" s="52" t="s">
        <v>36</v>
      </c>
      <c r="B48" s="32" t="s">
        <v>267</v>
      </c>
      <c r="C48" s="56" t="s">
        <v>90</v>
      </c>
      <c r="D48" s="90"/>
      <c r="E48" s="91"/>
      <c r="F48" s="55">
        <v>711.85</v>
      </c>
      <c r="G48" s="26"/>
    </row>
    <row r="49" spans="1:7" ht="12.75">
      <c r="A49" s="52" t="s">
        <v>36</v>
      </c>
      <c r="B49" s="32" t="s">
        <v>268</v>
      </c>
      <c r="C49" s="56" t="s">
        <v>89</v>
      </c>
      <c r="D49" s="90">
        <v>4282000</v>
      </c>
      <c r="E49" s="91"/>
      <c r="F49" s="55">
        <v>4231871.06</v>
      </c>
      <c r="G49" s="26">
        <f>D49-F49</f>
        <v>50128.94000000041</v>
      </c>
    </row>
    <row r="50" spans="1:7" ht="12.75">
      <c r="A50" s="52" t="s">
        <v>36</v>
      </c>
      <c r="B50" s="32" t="s">
        <v>363</v>
      </c>
      <c r="C50" s="56" t="s">
        <v>90</v>
      </c>
      <c r="D50" s="90"/>
      <c r="E50" s="91"/>
      <c r="F50" s="55">
        <v>61341.11</v>
      </c>
      <c r="G50" s="26"/>
    </row>
    <row r="51" spans="1:7" ht="56.25">
      <c r="A51" s="52" t="s">
        <v>37</v>
      </c>
      <c r="B51" s="32" t="s">
        <v>364</v>
      </c>
      <c r="C51" s="56" t="s">
        <v>91</v>
      </c>
      <c r="D51" s="90">
        <v>15230000</v>
      </c>
      <c r="E51" s="91"/>
      <c r="F51" s="55">
        <v>15039872.68</v>
      </c>
      <c r="G51" s="26">
        <f>D51-F51</f>
        <v>190127.3200000003</v>
      </c>
    </row>
    <row r="52" spans="1:7" ht="56.25">
      <c r="A52" s="52" t="s">
        <v>37</v>
      </c>
      <c r="B52" s="32" t="s">
        <v>365</v>
      </c>
      <c r="C52" s="56" t="s">
        <v>92</v>
      </c>
      <c r="D52" s="90"/>
      <c r="E52" s="91"/>
      <c r="F52" s="55">
        <v>143828.44</v>
      </c>
      <c r="G52" s="26"/>
    </row>
    <row r="53" spans="1:7" ht="56.25">
      <c r="A53" s="52" t="s">
        <v>37</v>
      </c>
      <c r="B53" s="32" t="s">
        <v>366</v>
      </c>
      <c r="C53" s="56" t="s">
        <v>278</v>
      </c>
      <c r="D53" s="90"/>
      <c r="E53" s="91"/>
      <c r="F53" s="55">
        <v>122863.4</v>
      </c>
      <c r="G53" s="26"/>
    </row>
    <row r="54" spans="1:7" ht="56.25">
      <c r="A54" s="52" t="s">
        <v>38</v>
      </c>
      <c r="B54" s="32" t="s">
        <v>377</v>
      </c>
      <c r="C54" s="56" t="s">
        <v>93</v>
      </c>
      <c r="D54" s="90">
        <v>1800000</v>
      </c>
      <c r="E54" s="91"/>
      <c r="F54" s="55">
        <v>1780957.23</v>
      </c>
      <c r="G54" s="26">
        <f>D54-F54</f>
        <v>19042.77000000002</v>
      </c>
    </row>
    <row r="55" spans="1:7" ht="57" customHeight="1">
      <c r="A55" s="52" t="s">
        <v>38</v>
      </c>
      <c r="B55" s="32" t="s">
        <v>378</v>
      </c>
      <c r="C55" s="56" t="s">
        <v>144</v>
      </c>
      <c r="D55" s="90"/>
      <c r="E55" s="91"/>
      <c r="F55" s="55">
        <v>27254.3</v>
      </c>
      <c r="G55" s="26"/>
    </row>
    <row r="56" spans="1:7" ht="57" customHeight="1">
      <c r="A56" s="52" t="s">
        <v>38</v>
      </c>
      <c r="B56" s="32" t="s">
        <v>379</v>
      </c>
      <c r="C56" s="56" t="s">
        <v>373</v>
      </c>
      <c r="D56" s="90"/>
      <c r="E56" s="91"/>
      <c r="F56" s="55">
        <v>4000</v>
      </c>
      <c r="G56" s="26"/>
    </row>
    <row r="57" spans="1:7" ht="33.75">
      <c r="A57" s="52" t="s">
        <v>135</v>
      </c>
      <c r="B57" s="32" t="s">
        <v>383</v>
      </c>
      <c r="C57" s="56" t="s">
        <v>259</v>
      </c>
      <c r="D57" s="45"/>
      <c r="E57" s="65"/>
      <c r="F57" s="55">
        <v>-1632.15</v>
      </c>
      <c r="G57" s="26"/>
    </row>
    <row r="58" spans="1:7" ht="33.75">
      <c r="A58" s="52" t="s">
        <v>135</v>
      </c>
      <c r="B58" s="32" t="s">
        <v>408</v>
      </c>
      <c r="C58" s="56" t="s">
        <v>136</v>
      </c>
      <c r="D58" s="45"/>
      <c r="E58" s="65"/>
      <c r="F58" s="55">
        <v>-2130.95</v>
      </c>
      <c r="G58" s="26"/>
    </row>
  </sheetData>
  <sheetProtection/>
  <mergeCells count="52">
    <mergeCell ref="D48:E48"/>
    <mergeCell ref="D43:E43"/>
    <mergeCell ref="D44:E44"/>
    <mergeCell ref="D39:E39"/>
    <mergeCell ref="D36:E36"/>
    <mergeCell ref="D40:E40"/>
    <mergeCell ref="D38:E38"/>
    <mergeCell ref="D42:E42"/>
    <mergeCell ref="D37:E37"/>
    <mergeCell ref="D55:E55"/>
    <mergeCell ref="D45:E45"/>
    <mergeCell ref="D51:E51"/>
    <mergeCell ref="D46:E46"/>
    <mergeCell ref="D52:E52"/>
    <mergeCell ref="D49:E49"/>
    <mergeCell ref="D50:E50"/>
    <mergeCell ref="D54:E54"/>
    <mergeCell ref="D53:E53"/>
    <mergeCell ref="D47:E47"/>
    <mergeCell ref="G11:G17"/>
    <mergeCell ref="D22:E22"/>
    <mergeCell ref="D21:E21"/>
    <mergeCell ref="F11:F17"/>
    <mergeCell ref="D20:E20"/>
    <mergeCell ref="D19:E19"/>
    <mergeCell ref="D11:E17"/>
    <mergeCell ref="D18:E18"/>
    <mergeCell ref="A1:D1"/>
    <mergeCell ref="A2:D2"/>
    <mergeCell ref="A4:D4"/>
    <mergeCell ref="A6:B6"/>
    <mergeCell ref="C6:E6"/>
    <mergeCell ref="A10:D10"/>
    <mergeCell ref="B7:E7"/>
    <mergeCell ref="D30:E30"/>
    <mergeCell ref="D27:E27"/>
    <mergeCell ref="D35:E35"/>
    <mergeCell ref="A11:A17"/>
    <mergeCell ref="B11:B17"/>
    <mergeCell ref="D28:E28"/>
    <mergeCell ref="D25:E25"/>
    <mergeCell ref="D24:E24"/>
    <mergeCell ref="D56:E56"/>
    <mergeCell ref="D29:E29"/>
    <mergeCell ref="D31:E31"/>
    <mergeCell ref="C11:C17"/>
    <mergeCell ref="D23:E23"/>
    <mergeCell ref="D41:E41"/>
    <mergeCell ref="D26:E26"/>
    <mergeCell ref="D33:E33"/>
    <mergeCell ref="D32:E32"/>
    <mergeCell ref="D34:E34"/>
  </mergeCells>
  <conditionalFormatting sqref="G39 G19:G26 G49:G52 G45:G46 G34:G35">
    <cfRule type="cellIs" priority="32" dxfId="52" operator="equal" stopIfTrue="1">
      <formula>0</formula>
    </cfRule>
  </conditionalFormatting>
  <conditionalFormatting sqref="G36">
    <cfRule type="cellIs" priority="31" dxfId="52" operator="equal" stopIfTrue="1">
      <formula>0</formula>
    </cfRule>
  </conditionalFormatting>
  <conditionalFormatting sqref="G40">
    <cfRule type="cellIs" priority="30" dxfId="52" operator="equal" stopIfTrue="1">
      <formula>0</formula>
    </cfRule>
  </conditionalFormatting>
  <conditionalFormatting sqref="G42">
    <cfRule type="cellIs" priority="29" dxfId="52" operator="equal" stopIfTrue="1">
      <formula>0</formula>
    </cfRule>
  </conditionalFormatting>
  <conditionalFormatting sqref="G47">
    <cfRule type="cellIs" priority="28" dxfId="52" operator="equal" stopIfTrue="1">
      <formula>0</formula>
    </cfRule>
  </conditionalFormatting>
  <conditionalFormatting sqref="G54">
    <cfRule type="cellIs" priority="27" dxfId="52" operator="equal" stopIfTrue="1">
      <formula>0</formula>
    </cfRule>
  </conditionalFormatting>
  <conditionalFormatting sqref="G58">
    <cfRule type="cellIs" priority="25" dxfId="52" operator="equal" stopIfTrue="1">
      <formula>0</formula>
    </cfRule>
  </conditionalFormatting>
  <conditionalFormatting sqref="G27">
    <cfRule type="cellIs" priority="24" dxfId="52" operator="equal" stopIfTrue="1">
      <formula>0</formula>
    </cfRule>
  </conditionalFormatting>
  <conditionalFormatting sqref="G55">
    <cfRule type="cellIs" priority="23" dxfId="52" operator="equal" stopIfTrue="1">
      <formula>0</formula>
    </cfRule>
  </conditionalFormatting>
  <conditionalFormatting sqref="G44">
    <cfRule type="cellIs" priority="16" dxfId="52" operator="equal" stopIfTrue="1">
      <formula>0</formula>
    </cfRule>
  </conditionalFormatting>
  <conditionalFormatting sqref="G38">
    <cfRule type="cellIs" priority="14" dxfId="52" operator="equal" stopIfTrue="1">
      <formula>0</formula>
    </cfRule>
  </conditionalFormatting>
  <conditionalFormatting sqref="G28">
    <cfRule type="cellIs" priority="13" dxfId="52" operator="equal" stopIfTrue="1">
      <formula>0</formula>
    </cfRule>
  </conditionalFormatting>
  <conditionalFormatting sqref="G41">
    <cfRule type="cellIs" priority="12" dxfId="52" operator="equal" stopIfTrue="1">
      <formula>0</formula>
    </cfRule>
  </conditionalFormatting>
  <conditionalFormatting sqref="G43">
    <cfRule type="cellIs" priority="11" dxfId="52" operator="equal" stopIfTrue="1">
      <formula>0</formula>
    </cfRule>
  </conditionalFormatting>
  <conditionalFormatting sqref="G57">
    <cfRule type="cellIs" priority="10" dxfId="52" operator="equal" stopIfTrue="1">
      <formula>0</formula>
    </cfRule>
  </conditionalFormatting>
  <conditionalFormatting sqref="G53">
    <cfRule type="cellIs" priority="9" dxfId="52" operator="equal" stopIfTrue="1">
      <formula>0</formula>
    </cfRule>
  </conditionalFormatting>
  <conditionalFormatting sqref="G37">
    <cfRule type="cellIs" priority="8" dxfId="52" operator="equal" stopIfTrue="1">
      <formula>0</formula>
    </cfRule>
  </conditionalFormatting>
  <conditionalFormatting sqref="G56">
    <cfRule type="cellIs" priority="7" dxfId="52" operator="equal" stopIfTrue="1">
      <formula>0</formula>
    </cfRule>
  </conditionalFormatting>
  <conditionalFormatting sqref="G29">
    <cfRule type="cellIs" priority="6" dxfId="52" operator="equal" stopIfTrue="1">
      <formula>0</formula>
    </cfRule>
  </conditionalFormatting>
  <conditionalFormatting sqref="G30">
    <cfRule type="cellIs" priority="5" dxfId="52" operator="equal" stopIfTrue="1">
      <formula>0</formula>
    </cfRule>
  </conditionalFormatting>
  <conditionalFormatting sqref="G31">
    <cfRule type="cellIs" priority="4" dxfId="52" operator="equal" stopIfTrue="1">
      <formula>0</formula>
    </cfRule>
  </conditionalFormatting>
  <conditionalFormatting sqref="G32">
    <cfRule type="cellIs" priority="3" dxfId="52" operator="equal" stopIfTrue="1">
      <formula>0</formula>
    </cfRule>
  </conditionalFormatting>
  <conditionalFormatting sqref="G33">
    <cfRule type="cellIs" priority="2" dxfId="52" operator="equal" stopIfTrue="1">
      <formula>0</formula>
    </cfRule>
  </conditionalFormatting>
  <conditionalFormatting sqref="G48">
    <cfRule type="cellIs" priority="1" dxfId="5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2:G127"/>
  <sheetViews>
    <sheetView showGridLines="0" zoomScalePageLayoutView="0" workbookViewId="0" topLeftCell="A1">
      <selection activeCell="A39" sqref="A39"/>
    </sheetView>
  </sheetViews>
  <sheetFormatPr defaultColWidth="9.00390625" defaultRowHeight="12.75"/>
  <cols>
    <col min="1" max="1" width="45.75390625" style="0" customWidth="1"/>
    <col min="2" max="2" width="4.625" style="0" customWidth="1"/>
    <col min="3" max="3" width="17.75390625" style="0" customWidth="1"/>
    <col min="4" max="4" width="7.00390625" style="0" customWidth="1"/>
    <col min="5" max="5" width="19.375" style="0" customWidth="1"/>
    <col min="6" max="7" width="18.75390625" style="0" customWidth="1"/>
  </cols>
  <sheetData>
    <row r="1" ht="12.75" customHeight="1"/>
    <row r="2" spans="1:7" ht="15" customHeight="1">
      <c r="A2" s="122" t="s">
        <v>20</v>
      </c>
      <c r="B2" s="122"/>
      <c r="C2" s="122"/>
      <c r="D2" s="122"/>
      <c r="E2" s="122"/>
      <c r="F2" s="34"/>
      <c r="G2" s="5" t="s">
        <v>17</v>
      </c>
    </row>
    <row r="3" spans="1:7" ht="13.5" customHeight="1" thickBot="1">
      <c r="A3" s="13"/>
      <c r="B3" s="13"/>
      <c r="C3" s="15"/>
      <c r="D3" s="15"/>
      <c r="E3" s="14"/>
      <c r="F3" s="14"/>
      <c r="G3" s="14"/>
    </row>
    <row r="4" spans="1:7" ht="9.75" customHeight="1">
      <c r="A4" s="123" t="s">
        <v>4</v>
      </c>
      <c r="B4" s="76"/>
      <c r="C4" s="126" t="s">
        <v>23</v>
      </c>
      <c r="D4" s="127"/>
      <c r="E4" s="109" t="s">
        <v>16</v>
      </c>
      <c r="F4" s="142" t="s">
        <v>11</v>
      </c>
      <c r="G4" s="106" t="s">
        <v>14</v>
      </c>
    </row>
    <row r="5" spans="1:7" ht="5.25" customHeight="1">
      <c r="A5" s="124"/>
      <c r="B5" s="77"/>
      <c r="C5" s="128"/>
      <c r="D5" s="129"/>
      <c r="E5" s="110"/>
      <c r="F5" s="143"/>
      <c r="G5" s="107"/>
    </row>
    <row r="6" spans="1:7" ht="9" customHeight="1">
      <c r="A6" s="124"/>
      <c r="B6" s="77"/>
      <c r="C6" s="128"/>
      <c r="D6" s="129"/>
      <c r="E6" s="110"/>
      <c r="F6" s="143"/>
      <c r="G6" s="107"/>
    </row>
    <row r="7" spans="1:7" ht="6" customHeight="1">
      <c r="A7" s="124"/>
      <c r="B7" s="77"/>
      <c r="C7" s="128"/>
      <c r="D7" s="129"/>
      <c r="E7" s="110"/>
      <c r="F7" s="143"/>
      <c r="G7" s="107"/>
    </row>
    <row r="8" spans="1:7" ht="6" customHeight="1">
      <c r="A8" s="124"/>
      <c r="B8" s="77"/>
      <c r="C8" s="128"/>
      <c r="D8" s="129"/>
      <c r="E8" s="110"/>
      <c r="F8" s="143"/>
      <c r="G8" s="107"/>
    </row>
    <row r="9" spans="1:7" ht="10.5" customHeight="1">
      <c r="A9" s="124"/>
      <c r="B9" s="77"/>
      <c r="C9" s="128"/>
      <c r="D9" s="129"/>
      <c r="E9" s="110"/>
      <c r="F9" s="143"/>
      <c r="G9" s="107"/>
    </row>
    <row r="10" spans="1:7" ht="3.75" customHeight="1" hidden="1">
      <c r="A10" s="124"/>
      <c r="B10" s="77"/>
      <c r="C10" s="128"/>
      <c r="D10" s="129"/>
      <c r="E10" s="110"/>
      <c r="F10" s="37"/>
      <c r="G10" s="46"/>
    </row>
    <row r="11" spans="1:7" ht="12.75" customHeight="1" hidden="1">
      <c r="A11" s="125"/>
      <c r="B11" s="78"/>
      <c r="C11" s="130"/>
      <c r="D11" s="131"/>
      <c r="E11" s="111"/>
      <c r="F11" s="40"/>
      <c r="G11" s="47"/>
    </row>
    <row r="12" spans="1:7" ht="13.5" customHeight="1" thickBot="1">
      <c r="A12" s="17">
        <v>1</v>
      </c>
      <c r="B12" s="79"/>
      <c r="C12" s="140">
        <v>3</v>
      </c>
      <c r="D12" s="141"/>
      <c r="E12" s="19" t="s">
        <v>1</v>
      </c>
      <c r="F12" s="38" t="s">
        <v>2</v>
      </c>
      <c r="G12" s="20" t="s">
        <v>12</v>
      </c>
    </row>
    <row r="13" spans="1:7" ht="12.75">
      <c r="A13" s="23" t="s">
        <v>44</v>
      </c>
      <c r="B13" s="80" t="s">
        <v>279</v>
      </c>
      <c r="C13" s="134" t="s">
        <v>33</v>
      </c>
      <c r="D13" s="135"/>
      <c r="E13" s="24">
        <f>E15+E76+E54+E60+E64+E107+E110+E119+E124+E114</f>
        <v>174997335.75</v>
      </c>
      <c r="F13" s="24">
        <f>F15+F76+F54+F60+F64+F107+F110+F119+F124+F114</f>
        <v>140865638.32000002</v>
      </c>
      <c r="G13" s="42">
        <f aca="true" t="shared" si="0" ref="G13:G24">E13-F13</f>
        <v>34131697.42999998</v>
      </c>
    </row>
    <row r="14" spans="1:7" ht="12.75">
      <c r="A14" s="25" t="s">
        <v>45</v>
      </c>
      <c r="B14" s="81"/>
      <c r="C14" s="136" t="s">
        <v>32</v>
      </c>
      <c r="D14" s="137"/>
      <c r="E14" s="26"/>
      <c r="F14" s="45"/>
      <c r="G14" s="43">
        <f t="shared" si="0"/>
        <v>0</v>
      </c>
    </row>
    <row r="15" spans="1:7" ht="12.75">
      <c r="A15" s="23" t="s">
        <v>46</v>
      </c>
      <c r="B15" s="80"/>
      <c r="C15" s="134" t="s">
        <v>47</v>
      </c>
      <c r="D15" s="135"/>
      <c r="E15" s="24">
        <f>E19+E24+E46+E16</f>
        <v>15738980</v>
      </c>
      <c r="F15" s="24">
        <f>F19+F24+F46+F16</f>
        <v>15021311.6</v>
      </c>
      <c r="G15" s="42">
        <f t="shared" si="0"/>
        <v>717668.4000000004</v>
      </c>
    </row>
    <row r="16" spans="1:7" ht="33.75">
      <c r="A16" s="23" t="s">
        <v>112</v>
      </c>
      <c r="B16" s="80"/>
      <c r="C16" s="138" t="s">
        <v>254</v>
      </c>
      <c r="D16" s="139"/>
      <c r="E16" s="24">
        <f>E17+E18</f>
        <v>699658</v>
      </c>
      <c r="F16" s="24">
        <f>F17+F18</f>
        <v>675405.88</v>
      </c>
      <c r="G16" s="42">
        <f>E16-F16</f>
        <v>24252.119999999995</v>
      </c>
    </row>
    <row r="17" spans="1:7" ht="12.75">
      <c r="A17" s="25" t="s">
        <v>48</v>
      </c>
      <c r="B17" s="81" t="s">
        <v>280</v>
      </c>
      <c r="C17" s="136" t="s">
        <v>198</v>
      </c>
      <c r="D17" s="137"/>
      <c r="E17" s="26">
        <v>537292</v>
      </c>
      <c r="F17" s="26">
        <v>518744.92</v>
      </c>
      <c r="G17" s="43">
        <f>E17-F17</f>
        <v>18547.080000000016</v>
      </c>
    </row>
    <row r="18" spans="1:7" ht="12.75">
      <c r="A18" s="25" t="s">
        <v>49</v>
      </c>
      <c r="B18" s="81" t="s">
        <v>281</v>
      </c>
      <c r="C18" s="136" t="s">
        <v>197</v>
      </c>
      <c r="D18" s="137"/>
      <c r="E18" s="26">
        <v>162366</v>
      </c>
      <c r="F18" s="26">
        <v>156660.96</v>
      </c>
      <c r="G18" s="43">
        <f>E18-F18</f>
        <v>5705.040000000008</v>
      </c>
    </row>
    <row r="19" spans="1:7" ht="45">
      <c r="A19" s="23" t="s">
        <v>58</v>
      </c>
      <c r="B19" s="80"/>
      <c r="C19" s="134" t="s">
        <v>94</v>
      </c>
      <c r="D19" s="135"/>
      <c r="E19" s="60">
        <f>SUM(E20:E23)</f>
        <v>1152934</v>
      </c>
      <c r="F19" s="60">
        <f>SUM(F20:F23)</f>
        <v>1152934</v>
      </c>
      <c r="G19" s="42">
        <f t="shared" si="0"/>
        <v>0</v>
      </c>
    </row>
    <row r="20" spans="1:7" ht="12.75">
      <c r="A20" s="25" t="s">
        <v>48</v>
      </c>
      <c r="B20" s="81" t="s">
        <v>282</v>
      </c>
      <c r="C20" s="136" t="s">
        <v>199</v>
      </c>
      <c r="D20" s="137"/>
      <c r="E20" s="33">
        <v>846262.66</v>
      </c>
      <c r="F20" s="33">
        <v>846262.66</v>
      </c>
      <c r="G20" s="43">
        <f t="shared" si="0"/>
        <v>0</v>
      </c>
    </row>
    <row r="21" spans="1:7" ht="12.75">
      <c r="A21" s="25" t="s">
        <v>49</v>
      </c>
      <c r="B21" s="81" t="s">
        <v>283</v>
      </c>
      <c r="C21" s="136" t="s">
        <v>200</v>
      </c>
      <c r="D21" s="137"/>
      <c r="E21" s="33">
        <v>255571.34</v>
      </c>
      <c r="F21" s="33">
        <v>255571.34</v>
      </c>
      <c r="G21" s="43">
        <f t="shared" si="0"/>
        <v>0</v>
      </c>
    </row>
    <row r="22" spans="1:7" s="63" customFormat="1" ht="12.75">
      <c r="A22" s="59" t="s">
        <v>50</v>
      </c>
      <c r="B22" s="82" t="s">
        <v>284</v>
      </c>
      <c r="C22" s="132" t="s">
        <v>204</v>
      </c>
      <c r="D22" s="133"/>
      <c r="E22" s="60">
        <v>7100</v>
      </c>
      <c r="F22" s="60">
        <v>7100</v>
      </c>
      <c r="G22" s="61">
        <f t="shared" si="0"/>
        <v>0</v>
      </c>
    </row>
    <row r="23" spans="1:7" s="63" customFormat="1" ht="21">
      <c r="A23" s="59" t="s">
        <v>64</v>
      </c>
      <c r="B23" s="82" t="s">
        <v>401</v>
      </c>
      <c r="C23" s="132" t="s">
        <v>188</v>
      </c>
      <c r="D23" s="133"/>
      <c r="E23" s="60">
        <v>44000</v>
      </c>
      <c r="F23" s="60">
        <v>44000</v>
      </c>
      <c r="G23" s="61">
        <f>E23-F23</f>
        <v>0</v>
      </c>
    </row>
    <row r="24" spans="1:7" ht="45">
      <c r="A24" s="23" t="s">
        <v>59</v>
      </c>
      <c r="B24" s="80"/>
      <c r="C24" s="134" t="s">
        <v>95</v>
      </c>
      <c r="D24" s="135"/>
      <c r="E24" s="24">
        <f>E25</f>
        <v>8386388</v>
      </c>
      <c r="F24" s="24">
        <f>F25</f>
        <v>8305253.22</v>
      </c>
      <c r="G24" s="42">
        <f t="shared" si="0"/>
        <v>81134.78000000026</v>
      </c>
    </row>
    <row r="25" spans="1:7" ht="12.75">
      <c r="A25" s="59" t="s">
        <v>110</v>
      </c>
      <c r="B25" s="82"/>
      <c r="C25" s="132" t="s">
        <v>111</v>
      </c>
      <c r="D25" s="133"/>
      <c r="E25" s="60">
        <f>E26+E30+E35+E45+E29</f>
        <v>8386388</v>
      </c>
      <c r="F25" s="60">
        <f>F26+F30+F35+F45+F29</f>
        <v>8305253.22</v>
      </c>
      <c r="G25" s="57">
        <f aca="true" t="shared" si="1" ref="G25:G40">E25-F25</f>
        <v>81134.78000000026</v>
      </c>
    </row>
    <row r="26" spans="1:7" s="74" customFormat="1" ht="12.75">
      <c r="A26" s="59" t="s">
        <v>247</v>
      </c>
      <c r="B26" s="82"/>
      <c r="C26" s="132" t="s">
        <v>248</v>
      </c>
      <c r="D26" s="133"/>
      <c r="E26" s="60">
        <f>SUM(E27:E28)</f>
        <v>6224556.38</v>
      </c>
      <c r="F26" s="60">
        <f>SUM(F27:F28)</f>
        <v>6216163.01</v>
      </c>
      <c r="G26" s="57">
        <f t="shared" si="1"/>
        <v>8393.370000000112</v>
      </c>
    </row>
    <row r="27" spans="1:7" ht="12.75">
      <c r="A27" s="25" t="s">
        <v>48</v>
      </c>
      <c r="B27" s="81" t="s">
        <v>402</v>
      </c>
      <c r="C27" s="136" t="s">
        <v>201</v>
      </c>
      <c r="D27" s="137"/>
      <c r="E27" s="26">
        <v>4795761.6</v>
      </c>
      <c r="F27" s="26">
        <v>4795761.6</v>
      </c>
      <c r="G27" s="43">
        <f t="shared" si="1"/>
        <v>0</v>
      </c>
    </row>
    <row r="28" spans="1:7" ht="12.75">
      <c r="A28" s="25" t="s">
        <v>49</v>
      </c>
      <c r="B28" s="81" t="s">
        <v>285</v>
      </c>
      <c r="C28" s="136" t="s">
        <v>205</v>
      </c>
      <c r="D28" s="137"/>
      <c r="E28" s="26">
        <v>1428794.78</v>
      </c>
      <c r="F28" s="26">
        <v>1420401.41</v>
      </c>
      <c r="G28" s="43">
        <f t="shared" si="1"/>
        <v>8393.370000000112</v>
      </c>
    </row>
    <row r="29" spans="1:7" s="63" customFormat="1" ht="12.75">
      <c r="A29" s="59" t="s">
        <v>130</v>
      </c>
      <c r="B29" s="82" t="s">
        <v>286</v>
      </c>
      <c r="C29" s="132" t="s">
        <v>206</v>
      </c>
      <c r="D29" s="133"/>
      <c r="E29" s="60">
        <v>100</v>
      </c>
      <c r="F29" s="60">
        <v>100</v>
      </c>
      <c r="G29" s="61">
        <f t="shared" si="1"/>
        <v>0</v>
      </c>
    </row>
    <row r="30" spans="1:7" s="63" customFormat="1" ht="21">
      <c r="A30" s="59" t="s">
        <v>249</v>
      </c>
      <c r="B30" s="82"/>
      <c r="C30" s="132" t="s">
        <v>250</v>
      </c>
      <c r="D30" s="133"/>
      <c r="E30" s="60">
        <f>SUM(E31:E34)</f>
        <v>624814.55</v>
      </c>
      <c r="F30" s="60">
        <f>SUM(F31:F34)</f>
        <v>619326.3600000001</v>
      </c>
      <c r="G30" s="61">
        <f t="shared" si="1"/>
        <v>5488.189999999944</v>
      </c>
    </row>
    <row r="31" spans="1:7" ht="12.75">
      <c r="A31" s="25" t="s">
        <v>50</v>
      </c>
      <c r="B31" s="81" t="s">
        <v>287</v>
      </c>
      <c r="C31" s="136" t="s">
        <v>207</v>
      </c>
      <c r="D31" s="137"/>
      <c r="E31" s="26">
        <v>120000</v>
      </c>
      <c r="F31" s="26">
        <v>119792.37</v>
      </c>
      <c r="G31" s="43">
        <f t="shared" si="1"/>
        <v>207.63000000000466</v>
      </c>
    </row>
    <row r="32" spans="1:7" ht="12.75">
      <c r="A32" s="25" t="s">
        <v>54</v>
      </c>
      <c r="B32" s="81" t="s">
        <v>288</v>
      </c>
      <c r="C32" s="136" t="s">
        <v>212</v>
      </c>
      <c r="D32" s="137"/>
      <c r="E32" s="26">
        <v>271000</v>
      </c>
      <c r="F32" s="26">
        <v>269849.36</v>
      </c>
      <c r="G32" s="43">
        <f t="shared" si="1"/>
        <v>1150.640000000014</v>
      </c>
    </row>
    <row r="33" spans="1:7" ht="12.75">
      <c r="A33" s="25" t="s">
        <v>56</v>
      </c>
      <c r="B33" s="81" t="s">
        <v>289</v>
      </c>
      <c r="C33" s="136" t="s">
        <v>215</v>
      </c>
      <c r="D33" s="137"/>
      <c r="E33" s="26">
        <v>141064.82</v>
      </c>
      <c r="F33" s="26">
        <v>141064.82</v>
      </c>
      <c r="G33" s="43">
        <f t="shared" si="1"/>
        <v>0</v>
      </c>
    </row>
    <row r="34" spans="1:7" ht="12.75">
      <c r="A34" s="25" t="s">
        <v>57</v>
      </c>
      <c r="B34" s="81" t="s">
        <v>290</v>
      </c>
      <c r="C34" s="136" t="s">
        <v>216</v>
      </c>
      <c r="D34" s="137"/>
      <c r="E34" s="26">
        <v>92749.73</v>
      </c>
      <c r="F34" s="26">
        <v>88619.81</v>
      </c>
      <c r="G34" s="43">
        <f t="shared" si="1"/>
        <v>4129.919999999998</v>
      </c>
    </row>
    <row r="35" spans="1:7" s="74" customFormat="1" ht="31.5">
      <c r="A35" s="59" t="s">
        <v>251</v>
      </c>
      <c r="B35" s="85"/>
      <c r="C35" s="132" t="s">
        <v>252</v>
      </c>
      <c r="D35" s="133"/>
      <c r="E35" s="60">
        <f>SUM(E36:E44)</f>
        <v>1458917.0699999998</v>
      </c>
      <c r="F35" s="60">
        <f>SUM(F36:F44)</f>
        <v>1393742.8399999999</v>
      </c>
      <c r="G35" s="61">
        <f t="shared" si="1"/>
        <v>65174.22999999998</v>
      </c>
    </row>
    <row r="36" spans="1:7" ht="12.75">
      <c r="A36" s="25" t="s">
        <v>50</v>
      </c>
      <c r="B36" s="81" t="s">
        <v>291</v>
      </c>
      <c r="C36" s="136" t="s">
        <v>208</v>
      </c>
      <c r="D36" s="137"/>
      <c r="E36" s="26">
        <v>10000</v>
      </c>
      <c r="F36" s="26">
        <v>4198.67</v>
      </c>
      <c r="G36" s="43">
        <f t="shared" si="1"/>
        <v>5801.33</v>
      </c>
    </row>
    <row r="37" spans="1:7" ht="12.75">
      <c r="A37" s="25" t="s">
        <v>51</v>
      </c>
      <c r="B37" s="81" t="s">
        <v>292</v>
      </c>
      <c r="C37" s="136" t="s">
        <v>209</v>
      </c>
      <c r="D37" s="137"/>
      <c r="E37" s="26">
        <v>25000</v>
      </c>
      <c r="F37" s="26">
        <v>13726</v>
      </c>
      <c r="G37" s="43">
        <f t="shared" si="1"/>
        <v>11274</v>
      </c>
    </row>
    <row r="38" spans="1:7" ht="12.75">
      <c r="A38" s="25" t="s">
        <v>52</v>
      </c>
      <c r="B38" s="81" t="s">
        <v>403</v>
      </c>
      <c r="C38" s="136" t="s">
        <v>210</v>
      </c>
      <c r="D38" s="137"/>
      <c r="E38" s="26">
        <v>127112.43</v>
      </c>
      <c r="F38" s="26">
        <v>119656.98</v>
      </c>
      <c r="G38" s="43">
        <f t="shared" si="1"/>
        <v>7455.449999999997</v>
      </c>
    </row>
    <row r="39" spans="1:7" ht="12.75">
      <c r="A39" s="25" t="s">
        <v>127</v>
      </c>
      <c r="B39" s="81" t="s">
        <v>293</v>
      </c>
      <c r="C39" s="136" t="s">
        <v>211</v>
      </c>
      <c r="D39" s="137"/>
      <c r="E39" s="26">
        <v>230376.24</v>
      </c>
      <c r="F39" s="26">
        <v>230376.24</v>
      </c>
      <c r="G39" s="43">
        <f t="shared" si="1"/>
        <v>0</v>
      </c>
    </row>
    <row r="40" spans="1:7" ht="12.75">
      <c r="A40" s="25" t="s">
        <v>53</v>
      </c>
      <c r="B40" s="81" t="s">
        <v>294</v>
      </c>
      <c r="C40" s="136" t="s">
        <v>242</v>
      </c>
      <c r="D40" s="137"/>
      <c r="E40" s="26">
        <v>109757.6</v>
      </c>
      <c r="F40" s="26">
        <v>105719.9</v>
      </c>
      <c r="G40" s="43">
        <f t="shared" si="1"/>
        <v>4037.7000000000116</v>
      </c>
    </row>
    <row r="41" spans="1:7" ht="12.75">
      <c r="A41" s="25" t="s">
        <v>54</v>
      </c>
      <c r="B41" s="81" t="s">
        <v>295</v>
      </c>
      <c r="C41" s="136" t="s">
        <v>213</v>
      </c>
      <c r="D41" s="137"/>
      <c r="E41" s="26">
        <v>503413.23</v>
      </c>
      <c r="F41" s="26">
        <v>494880.31</v>
      </c>
      <c r="G41" s="43">
        <f aca="true" t="shared" si="2" ref="G41:G48">E41-F41</f>
        <v>8532.919999999984</v>
      </c>
    </row>
    <row r="42" spans="1:7" ht="12.75">
      <c r="A42" s="25" t="s">
        <v>55</v>
      </c>
      <c r="B42" s="81" t="s">
        <v>296</v>
      </c>
      <c r="C42" s="136" t="s">
        <v>241</v>
      </c>
      <c r="D42" s="137"/>
      <c r="E42" s="26">
        <v>38349.57</v>
      </c>
      <c r="F42" s="26">
        <v>38349.57</v>
      </c>
      <c r="G42" s="43">
        <f t="shared" si="2"/>
        <v>0</v>
      </c>
    </row>
    <row r="43" spans="1:7" ht="12.75">
      <c r="A43" s="25" t="s">
        <v>56</v>
      </c>
      <c r="B43" s="81" t="s">
        <v>297</v>
      </c>
      <c r="C43" s="136" t="s">
        <v>217</v>
      </c>
      <c r="D43" s="137"/>
      <c r="E43" s="26">
        <v>50000</v>
      </c>
      <c r="F43" s="26">
        <v>42343.81</v>
      </c>
      <c r="G43" s="43">
        <f t="shared" si="2"/>
        <v>7656.190000000002</v>
      </c>
    </row>
    <row r="44" spans="1:7" ht="12.75">
      <c r="A44" s="25" t="s">
        <v>57</v>
      </c>
      <c r="B44" s="81" t="s">
        <v>298</v>
      </c>
      <c r="C44" s="136" t="s">
        <v>218</v>
      </c>
      <c r="D44" s="137"/>
      <c r="E44" s="26">
        <v>364908</v>
      </c>
      <c r="F44" s="26">
        <v>344491.36</v>
      </c>
      <c r="G44" s="43">
        <f t="shared" si="2"/>
        <v>20416.640000000014</v>
      </c>
    </row>
    <row r="45" spans="1:7" s="63" customFormat="1" ht="12.75">
      <c r="A45" s="59" t="s">
        <v>55</v>
      </c>
      <c r="B45" s="82" t="s">
        <v>299</v>
      </c>
      <c r="C45" s="132" t="s">
        <v>214</v>
      </c>
      <c r="D45" s="133"/>
      <c r="E45" s="60">
        <v>78000</v>
      </c>
      <c r="F45" s="60">
        <v>75921.01</v>
      </c>
      <c r="G45" s="61">
        <f t="shared" si="2"/>
        <v>2078.9900000000052</v>
      </c>
    </row>
    <row r="46" spans="1:7" s="62" customFormat="1" ht="12.75">
      <c r="A46" s="28" t="s">
        <v>60</v>
      </c>
      <c r="B46" s="83"/>
      <c r="C46" s="138" t="s">
        <v>96</v>
      </c>
      <c r="D46" s="139"/>
      <c r="E46" s="30">
        <f>SUM(E48:E53)</f>
        <v>5500000</v>
      </c>
      <c r="F46" s="30">
        <f>SUM(F48:F53)</f>
        <v>4887718.5</v>
      </c>
      <c r="G46" s="57">
        <f t="shared" si="2"/>
        <v>612281.5</v>
      </c>
    </row>
    <row r="47" spans="1:7" s="74" customFormat="1" ht="31.5">
      <c r="A47" s="59" t="s">
        <v>251</v>
      </c>
      <c r="B47" s="82"/>
      <c r="C47" s="132" t="s">
        <v>253</v>
      </c>
      <c r="D47" s="133"/>
      <c r="E47" s="60">
        <f>SUM(E48:E52)</f>
        <v>500000</v>
      </c>
      <c r="F47" s="60">
        <f>SUM(F48:F52)</f>
        <v>466218.5</v>
      </c>
      <c r="G47" s="61">
        <f t="shared" si="2"/>
        <v>33781.5</v>
      </c>
    </row>
    <row r="48" spans="1:7" ht="14.25" customHeight="1">
      <c r="A48" s="25" t="s">
        <v>51</v>
      </c>
      <c r="B48" s="81" t="s">
        <v>300</v>
      </c>
      <c r="C48" s="136" t="s">
        <v>219</v>
      </c>
      <c r="D48" s="137"/>
      <c r="E48" s="26">
        <v>107900</v>
      </c>
      <c r="F48" s="26">
        <v>107900</v>
      </c>
      <c r="G48" s="43">
        <f t="shared" si="2"/>
        <v>0</v>
      </c>
    </row>
    <row r="49" spans="1:7" ht="14.25" customHeight="1">
      <c r="A49" s="25" t="s">
        <v>53</v>
      </c>
      <c r="B49" s="81" t="s">
        <v>301</v>
      </c>
      <c r="C49" s="136" t="s">
        <v>243</v>
      </c>
      <c r="D49" s="137"/>
      <c r="E49" s="26">
        <v>73425</v>
      </c>
      <c r="F49" s="26">
        <v>73425</v>
      </c>
      <c r="G49" s="43"/>
    </row>
    <row r="50" spans="1:7" ht="12.75">
      <c r="A50" s="25" t="s">
        <v>54</v>
      </c>
      <c r="B50" s="81" t="s">
        <v>302</v>
      </c>
      <c r="C50" s="136" t="s">
        <v>220</v>
      </c>
      <c r="D50" s="137"/>
      <c r="E50" s="26">
        <v>8000</v>
      </c>
      <c r="F50" s="26">
        <v>8000</v>
      </c>
      <c r="G50" s="43">
        <f>E50-F50</f>
        <v>0</v>
      </c>
    </row>
    <row r="51" spans="1:7" ht="12.75">
      <c r="A51" s="25" t="s">
        <v>55</v>
      </c>
      <c r="B51" s="81" t="s">
        <v>303</v>
      </c>
      <c r="C51" s="136" t="s">
        <v>221</v>
      </c>
      <c r="D51" s="137"/>
      <c r="E51" s="26">
        <v>220333.5</v>
      </c>
      <c r="F51" s="26">
        <v>186893.5</v>
      </c>
      <c r="G51" s="43">
        <f>E51-F51</f>
        <v>33440</v>
      </c>
    </row>
    <row r="52" spans="1:7" ht="12.75">
      <c r="A52" s="25" t="s">
        <v>57</v>
      </c>
      <c r="B52" s="81" t="s">
        <v>304</v>
      </c>
      <c r="C52" s="136" t="s">
        <v>222</v>
      </c>
      <c r="D52" s="137"/>
      <c r="E52" s="26">
        <v>90341.5</v>
      </c>
      <c r="F52" s="26">
        <v>90000</v>
      </c>
      <c r="G52" s="43">
        <f>E52-F52</f>
        <v>341.5</v>
      </c>
    </row>
    <row r="53" spans="1:7" s="63" customFormat="1" ht="31.5">
      <c r="A53" s="59" t="s">
        <v>124</v>
      </c>
      <c r="B53" s="82" t="s">
        <v>305</v>
      </c>
      <c r="C53" s="132" t="s">
        <v>157</v>
      </c>
      <c r="D53" s="133"/>
      <c r="E53" s="60">
        <v>5000000</v>
      </c>
      <c r="F53" s="60">
        <v>4421500</v>
      </c>
      <c r="G53" s="61">
        <f>E53-F53</f>
        <v>578500</v>
      </c>
    </row>
    <row r="54" spans="1:7" ht="22.5">
      <c r="A54" s="23" t="s">
        <v>97</v>
      </c>
      <c r="B54" s="80"/>
      <c r="C54" s="134" t="s">
        <v>98</v>
      </c>
      <c r="D54" s="135"/>
      <c r="E54" s="24">
        <f>SUM(E55:E59)</f>
        <v>399989</v>
      </c>
      <c r="F54" s="24">
        <f>SUM(F55:F59)</f>
        <v>399989</v>
      </c>
      <c r="G54" s="42">
        <f>E54-F54</f>
        <v>0</v>
      </c>
    </row>
    <row r="55" spans="1:7" ht="12.75">
      <c r="A55" s="25" t="s">
        <v>48</v>
      </c>
      <c r="B55" s="81" t="s">
        <v>306</v>
      </c>
      <c r="C55" s="136" t="s">
        <v>202</v>
      </c>
      <c r="D55" s="137"/>
      <c r="E55" s="26">
        <v>271443.83</v>
      </c>
      <c r="F55" s="26">
        <v>271443.83</v>
      </c>
      <c r="G55" s="58">
        <f aca="true" t="shared" si="3" ref="G55:G63">E55-F55</f>
        <v>0</v>
      </c>
    </row>
    <row r="56" spans="1:7" ht="12.75">
      <c r="A56" s="25" t="s">
        <v>49</v>
      </c>
      <c r="B56" s="81" t="s">
        <v>307</v>
      </c>
      <c r="C56" s="136" t="s">
        <v>203</v>
      </c>
      <c r="D56" s="137"/>
      <c r="E56" s="26">
        <v>81976.04</v>
      </c>
      <c r="F56" s="26">
        <v>81976.04</v>
      </c>
      <c r="G56" s="43">
        <f t="shared" si="3"/>
        <v>0</v>
      </c>
    </row>
    <row r="57" spans="1:7" ht="12.75">
      <c r="A57" s="25" t="s">
        <v>54</v>
      </c>
      <c r="B57" s="81" t="s">
        <v>308</v>
      </c>
      <c r="C57" s="136" t="s">
        <v>223</v>
      </c>
      <c r="D57" s="137"/>
      <c r="E57" s="26">
        <v>16700</v>
      </c>
      <c r="F57" s="26">
        <v>16700</v>
      </c>
      <c r="G57" s="43">
        <f>E57-F57</f>
        <v>0</v>
      </c>
    </row>
    <row r="58" spans="1:7" ht="13.5" customHeight="1">
      <c r="A58" s="25" t="s">
        <v>57</v>
      </c>
      <c r="B58" s="81" t="s">
        <v>309</v>
      </c>
      <c r="C58" s="136" t="s">
        <v>224</v>
      </c>
      <c r="D58" s="137"/>
      <c r="E58" s="26">
        <v>3352.5</v>
      </c>
      <c r="F58" s="26">
        <v>3352.5</v>
      </c>
      <c r="G58" s="43">
        <f>E58-F58</f>
        <v>0</v>
      </c>
    </row>
    <row r="59" spans="1:7" ht="12.75">
      <c r="A59" s="25" t="s">
        <v>57</v>
      </c>
      <c r="B59" s="81" t="s">
        <v>310</v>
      </c>
      <c r="C59" s="136" t="s">
        <v>225</v>
      </c>
      <c r="D59" s="137"/>
      <c r="E59" s="26">
        <v>26516.63</v>
      </c>
      <c r="F59" s="26">
        <v>26516.63</v>
      </c>
      <c r="G59" s="43">
        <f t="shared" si="3"/>
        <v>0</v>
      </c>
    </row>
    <row r="60" spans="1:7" ht="45">
      <c r="A60" s="23" t="s">
        <v>99</v>
      </c>
      <c r="B60" s="80"/>
      <c r="C60" s="134" t="s">
        <v>100</v>
      </c>
      <c r="D60" s="135"/>
      <c r="E60" s="24">
        <f>E61</f>
        <v>1840251.6</v>
      </c>
      <c r="F60" s="24">
        <f>F61</f>
        <v>841079.13</v>
      </c>
      <c r="G60" s="57">
        <f t="shared" si="3"/>
        <v>999172.4700000001</v>
      </c>
    </row>
    <row r="61" spans="1:7" s="63" customFormat="1" ht="21">
      <c r="A61" s="59" t="s">
        <v>114</v>
      </c>
      <c r="B61" s="82"/>
      <c r="C61" s="132" t="s">
        <v>113</v>
      </c>
      <c r="D61" s="133"/>
      <c r="E61" s="60">
        <f>E62+E63</f>
        <v>1840251.6</v>
      </c>
      <c r="F61" s="60">
        <f>F62+F63</f>
        <v>841079.13</v>
      </c>
      <c r="G61" s="61">
        <f t="shared" si="3"/>
        <v>999172.4700000001</v>
      </c>
    </row>
    <row r="62" spans="1:7" ht="12.75">
      <c r="A62" s="25" t="s">
        <v>53</v>
      </c>
      <c r="B62" s="81" t="s">
        <v>311</v>
      </c>
      <c r="C62" s="136" t="s">
        <v>269</v>
      </c>
      <c r="D62" s="137"/>
      <c r="E62" s="26">
        <v>1796479.6</v>
      </c>
      <c r="F62" s="26">
        <v>797307.13</v>
      </c>
      <c r="G62" s="43">
        <f>E62-F62</f>
        <v>999172.4700000001</v>
      </c>
    </row>
    <row r="63" spans="1:7" ht="12.75">
      <c r="A63" s="25" t="s">
        <v>57</v>
      </c>
      <c r="B63" s="81" t="s">
        <v>312</v>
      </c>
      <c r="C63" s="136" t="s">
        <v>270</v>
      </c>
      <c r="D63" s="137"/>
      <c r="E63" s="26">
        <v>43772</v>
      </c>
      <c r="F63" s="26">
        <v>43772</v>
      </c>
      <c r="G63" s="43">
        <f t="shared" si="3"/>
        <v>0</v>
      </c>
    </row>
    <row r="64" spans="1:7" ht="12.75">
      <c r="A64" s="23" t="s">
        <v>116</v>
      </c>
      <c r="B64" s="80"/>
      <c r="C64" s="134" t="s">
        <v>115</v>
      </c>
      <c r="D64" s="135"/>
      <c r="E64" s="24">
        <f>E72+E65</f>
        <v>23872845.75</v>
      </c>
      <c r="F64" s="24">
        <f>F72+F65</f>
        <v>15131476.32</v>
      </c>
      <c r="G64" s="57">
        <f aca="true" t="shared" si="4" ref="G64:G76">E64-F64</f>
        <v>8741369.43</v>
      </c>
    </row>
    <row r="65" spans="1:7" ht="12.75">
      <c r="A65" s="59" t="s">
        <v>181</v>
      </c>
      <c r="B65" s="82"/>
      <c r="C65" s="132" t="s">
        <v>182</v>
      </c>
      <c r="D65" s="133"/>
      <c r="E65" s="24">
        <f>SUM(E66:E71)</f>
        <v>15563752.01</v>
      </c>
      <c r="F65" s="24">
        <f>SUM(F66:F71)</f>
        <v>12550558.92</v>
      </c>
      <c r="G65" s="57">
        <f t="shared" si="4"/>
        <v>3013193.09</v>
      </c>
    </row>
    <row r="66" spans="1:7" ht="12.75">
      <c r="A66" s="25" t="s">
        <v>53</v>
      </c>
      <c r="B66" s="85" t="s">
        <v>385</v>
      </c>
      <c r="C66" s="136" t="s">
        <v>389</v>
      </c>
      <c r="D66" s="137"/>
      <c r="E66" s="33">
        <v>10714513</v>
      </c>
      <c r="F66" s="33">
        <v>8054526</v>
      </c>
      <c r="G66" s="43">
        <f t="shared" si="4"/>
        <v>2659987</v>
      </c>
    </row>
    <row r="67" spans="1:7" ht="12.75">
      <c r="A67" s="25" t="s">
        <v>53</v>
      </c>
      <c r="B67" s="85" t="s">
        <v>386</v>
      </c>
      <c r="C67" s="136" t="s">
        <v>390</v>
      </c>
      <c r="D67" s="137"/>
      <c r="E67" s="33">
        <v>1332928</v>
      </c>
      <c r="F67" s="33">
        <v>1332928</v>
      </c>
      <c r="G67" s="43">
        <f t="shared" si="4"/>
        <v>0</v>
      </c>
    </row>
    <row r="68" spans="1:7" ht="12.75">
      <c r="A68" s="25" t="s">
        <v>53</v>
      </c>
      <c r="B68" s="81" t="s">
        <v>313</v>
      </c>
      <c r="C68" s="136" t="s">
        <v>391</v>
      </c>
      <c r="D68" s="137"/>
      <c r="E68" s="33">
        <v>1754628.75</v>
      </c>
      <c r="F68" s="26">
        <v>1754628.75</v>
      </c>
      <c r="G68" s="43">
        <f t="shared" si="4"/>
        <v>0</v>
      </c>
    </row>
    <row r="69" spans="1:7" ht="12.75">
      <c r="A69" s="25" t="s">
        <v>54</v>
      </c>
      <c r="B69" s="81" t="s">
        <v>404</v>
      </c>
      <c r="C69" s="136" t="s">
        <v>380</v>
      </c>
      <c r="D69" s="137"/>
      <c r="E69" s="33">
        <v>97406.26</v>
      </c>
      <c r="F69" s="26">
        <v>97406.26</v>
      </c>
      <c r="G69" s="43">
        <f t="shared" si="4"/>
        <v>0</v>
      </c>
    </row>
    <row r="70" spans="1:7" ht="12.75">
      <c r="A70" s="25" t="s">
        <v>57</v>
      </c>
      <c r="B70" s="81" t="s">
        <v>405</v>
      </c>
      <c r="C70" s="136" t="s">
        <v>406</v>
      </c>
      <c r="D70" s="137"/>
      <c r="E70" s="33">
        <v>398006</v>
      </c>
      <c r="F70" s="26">
        <v>398006</v>
      </c>
      <c r="G70" s="43">
        <f t="shared" si="4"/>
        <v>0</v>
      </c>
    </row>
    <row r="71" spans="1:7" ht="12.75">
      <c r="A71" s="25" t="s">
        <v>53</v>
      </c>
      <c r="B71" s="81" t="s">
        <v>314</v>
      </c>
      <c r="C71" s="136" t="s">
        <v>392</v>
      </c>
      <c r="D71" s="137"/>
      <c r="E71" s="33">
        <v>1266270</v>
      </c>
      <c r="F71" s="26">
        <v>913063.91</v>
      </c>
      <c r="G71" s="43">
        <f t="shared" si="4"/>
        <v>353206.08999999997</v>
      </c>
    </row>
    <row r="72" spans="1:7" ht="22.5" customHeight="1">
      <c r="A72" s="59" t="s">
        <v>118</v>
      </c>
      <c r="B72" s="82"/>
      <c r="C72" s="132" t="s">
        <v>129</v>
      </c>
      <c r="D72" s="133"/>
      <c r="E72" s="60">
        <f>E73+E74</f>
        <v>8309093.74</v>
      </c>
      <c r="F72" s="60">
        <f>F73+F75</f>
        <v>2580917.4</v>
      </c>
      <c r="G72" s="61">
        <f t="shared" si="4"/>
        <v>5728176.34</v>
      </c>
    </row>
    <row r="73" spans="1:7" ht="12.75">
      <c r="A73" s="25" t="s">
        <v>54</v>
      </c>
      <c r="B73" s="81" t="s">
        <v>315</v>
      </c>
      <c r="C73" s="136" t="s">
        <v>226</v>
      </c>
      <c r="D73" s="137"/>
      <c r="E73" s="26">
        <v>7550593.74</v>
      </c>
      <c r="F73" s="26">
        <v>2267417.4</v>
      </c>
      <c r="G73" s="43">
        <f t="shared" si="4"/>
        <v>5283176.34</v>
      </c>
    </row>
    <row r="74" spans="1:7" s="63" customFormat="1" ht="21">
      <c r="A74" s="59" t="s">
        <v>119</v>
      </c>
      <c r="B74" s="82" t="s">
        <v>316</v>
      </c>
      <c r="C74" s="132" t="s">
        <v>120</v>
      </c>
      <c r="D74" s="133"/>
      <c r="E74" s="60">
        <f>E75</f>
        <v>758500</v>
      </c>
      <c r="F74" s="60">
        <f>F75</f>
        <v>313500</v>
      </c>
      <c r="G74" s="61">
        <f t="shared" si="4"/>
        <v>445000</v>
      </c>
    </row>
    <row r="75" spans="1:7" ht="12.75">
      <c r="A75" s="25" t="s">
        <v>54</v>
      </c>
      <c r="B75" s="81" t="s">
        <v>317</v>
      </c>
      <c r="C75" s="136" t="s">
        <v>227</v>
      </c>
      <c r="D75" s="137"/>
      <c r="E75" s="26">
        <v>758500</v>
      </c>
      <c r="F75" s="26">
        <v>313500</v>
      </c>
      <c r="G75" s="43">
        <f t="shared" si="4"/>
        <v>445000</v>
      </c>
    </row>
    <row r="76" spans="1:7" ht="12.75">
      <c r="A76" s="23" t="s">
        <v>61</v>
      </c>
      <c r="B76" s="80"/>
      <c r="C76" s="134" t="s">
        <v>101</v>
      </c>
      <c r="D76" s="135"/>
      <c r="E76" s="24">
        <f>E81+E92+E77+E105</f>
        <v>120373428.41</v>
      </c>
      <c r="F76" s="24">
        <f>F81+F92+F77+F105</f>
        <v>97602981.95</v>
      </c>
      <c r="G76" s="42">
        <f t="shared" si="4"/>
        <v>22770446.459999993</v>
      </c>
    </row>
    <row r="77" spans="1:7" ht="11.25" customHeight="1">
      <c r="A77" s="23" t="s">
        <v>183</v>
      </c>
      <c r="B77" s="80"/>
      <c r="C77" s="138" t="s">
        <v>184</v>
      </c>
      <c r="D77" s="139"/>
      <c r="E77" s="24">
        <f>SUM(E78:E80)</f>
        <v>17316136.6</v>
      </c>
      <c r="F77" s="24">
        <f>SUM(F78:F80)</f>
        <v>14972337.17</v>
      </c>
      <c r="G77" s="58">
        <f aca="true" t="shared" si="5" ref="G77:G83">E77-F77</f>
        <v>2343799.4300000016</v>
      </c>
    </row>
    <row r="78" spans="1:7" ht="12.75">
      <c r="A78" s="25" t="s">
        <v>53</v>
      </c>
      <c r="B78" s="85" t="s">
        <v>318</v>
      </c>
      <c r="C78" s="136" t="s">
        <v>393</v>
      </c>
      <c r="D78" s="137"/>
      <c r="E78" s="33">
        <v>14677176</v>
      </c>
      <c r="F78" s="33">
        <v>14677176</v>
      </c>
      <c r="G78" s="58">
        <f>E78-F78</f>
        <v>0</v>
      </c>
    </row>
    <row r="79" spans="1:7" ht="12.75">
      <c r="A79" s="25" t="s">
        <v>53</v>
      </c>
      <c r="B79" s="85" t="s">
        <v>319</v>
      </c>
      <c r="C79" s="136" t="s">
        <v>400</v>
      </c>
      <c r="D79" s="137"/>
      <c r="E79" s="33">
        <v>2343760.6</v>
      </c>
      <c r="F79" s="24"/>
      <c r="G79" s="58">
        <f t="shared" si="5"/>
        <v>2343760.6</v>
      </c>
    </row>
    <row r="80" spans="1:7" ht="12.75">
      <c r="A80" s="25" t="s">
        <v>54</v>
      </c>
      <c r="B80" s="81" t="s">
        <v>320</v>
      </c>
      <c r="C80" s="136" t="s">
        <v>271</v>
      </c>
      <c r="D80" s="137"/>
      <c r="E80" s="33">
        <v>295200</v>
      </c>
      <c r="F80" s="33">
        <v>295161.17</v>
      </c>
      <c r="G80" s="58">
        <f t="shared" si="5"/>
        <v>38.8300000000163</v>
      </c>
    </row>
    <row r="81" spans="1:7" ht="12.75">
      <c r="A81" s="23" t="s">
        <v>62</v>
      </c>
      <c r="B81" s="80"/>
      <c r="C81" s="134" t="s">
        <v>108</v>
      </c>
      <c r="D81" s="135"/>
      <c r="E81" s="24">
        <f>SUM(E82:E91)</f>
        <v>82007566.33</v>
      </c>
      <c r="F81" s="24">
        <f>SUM(F82:F91)</f>
        <v>64949755.39</v>
      </c>
      <c r="G81" s="57">
        <f t="shared" si="5"/>
        <v>17057810.939999998</v>
      </c>
    </row>
    <row r="82" spans="1:7" ht="12.75">
      <c r="A82" s="25" t="s">
        <v>54</v>
      </c>
      <c r="B82" s="81" t="s">
        <v>321</v>
      </c>
      <c r="C82" s="144" t="s">
        <v>384</v>
      </c>
      <c r="D82" s="145"/>
      <c r="E82" s="33">
        <v>3880000</v>
      </c>
      <c r="F82" s="33"/>
      <c r="G82" s="58">
        <f t="shared" si="5"/>
        <v>3880000</v>
      </c>
    </row>
    <row r="83" spans="1:7" ht="12.75">
      <c r="A83" s="25" t="s">
        <v>56</v>
      </c>
      <c r="B83" s="81" t="s">
        <v>322</v>
      </c>
      <c r="C83" s="144" t="s">
        <v>238</v>
      </c>
      <c r="D83" s="145"/>
      <c r="E83" s="33">
        <v>4767727.2</v>
      </c>
      <c r="F83" s="33">
        <v>4767047.2</v>
      </c>
      <c r="G83" s="58">
        <f t="shared" si="5"/>
        <v>680</v>
      </c>
    </row>
    <row r="84" spans="1:7" s="63" customFormat="1" ht="33.75">
      <c r="A84" s="25" t="s">
        <v>124</v>
      </c>
      <c r="B84" s="81" t="s">
        <v>381</v>
      </c>
      <c r="C84" s="144" t="s">
        <v>189</v>
      </c>
      <c r="D84" s="145"/>
      <c r="E84" s="33">
        <v>3832039.13</v>
      </c>
      <c r="F84" s="64">
        <v>3832039.13</v>
      </c>
      <c r="G84" s="58">
        <f aca="true" t="shared" si="6" ref="G84:G91">E84-F84</f>
        <v>0</v>
      </c>
    </row>
    <row r="85" spans="1:7" ht="12.75">
      <c r="A85" s="25" t="s">
        <v>53</v>
      </c>
      <c r="B85" s="81" t="s">
        <v>323</v>
      </c>
      <c r="C85" s="136" t="s">
        <v>237</v>
      </c>
      <c r="D85" s="137"/>
      <c r="E85" s="26">
        <v>7422311.15</v>
      </c>
      <c r="F85" s="26">
        <v>2426623.94</v>
      </c>
      <c r="G85" s="43">
        <f t="shared" si="6"/>
        <v>4995687.210000001</v>
      </c>
    </row>
    <row r="86" spans="1:7" ht="12.75">
      <c r="A86" s="25" t="s">
        <v>56</v>
      </c>
      <c r="B86" s="81" t="s">
        <v>324</v>
      </c>
      <c r="C86" s="136" t="s">
        <v>244</v>
      </c>
      <c r="D86" s="137"/>
      <c r="E86" s="26">
        <v>3330073.61</v>
      </c>
      <c r="F86" s="26">
        <v>3330073.61</v>
      </c>
      <c r="G86" s="43">
        <f t="shared" si="6"/>
        <v>0</v>
      </c>
    </row>
    <row r="87" spans="1:7" ht="12.75">
      <c r="A87" s="25" t="s">
        <v>57</v>
      </c>
      <c r="B87" s="81" t="s">
        <v>325</v>
      </c>
      <c r="C87" s="136" t="s">
        <v>245</v>
      </c>
      <c r="D87" s="137"/>
      <c r="E87" s="26">
        <v>10678126.39</v>
      </c>
      <c r="F87" s="26">
        <v>6160063.09</v>
      </c>
      <c r="G87" s="43">
        <f t="shared" si="6"/>
        <v>4518063.300000001</v>
      </c>
    </row>
    <row r="88" spans="1:7" s="63" customFormat="1" ht="12.75">
      <c r="A88" s="25" t="s">
        <v>127</v>
      </c>
      <c r="B88" s="85" t="s">
        <v>326</v>
      </c>
      <c r="C88" s="136" t="s">
        <v>396</v>
      </c>
      <c r="D88" s="137"/>
      <c r="E88" s="33">
        <v>1136979.2</v>
      </c>
      <c r="F88" s="33">
        <v>697979.2</v>
      </c>
      <c r="G88" s="43">
        <f>E88-F88</f>
        <v>439000</v>
      </c>
    </row>
    <row r="89" spans="1:7" s="63" customFormat="1" ht="12.75">
      <c r="A89" s="25" t="s">
        <v>53</v>
      </c>
      <c r="B89" s="85" t="s">
        <v>327</v>
      </c>
      <c r="C89" s="136" t="s">
        <v>397</v>
      </c>
      <c r="D89" s="137"/>
      <c r="E89" s="33">
        <v>1283909.65</v>
      </c>
      <c r="F89" s="33">
        <v>1283909.65</v>
      </c>
      <c r="G89" s="43">
        <f>E89-F89</f>
        <v>0</v>
      </c>
    </row>
    <row r="90" spans="1:7" ht="12.75">
      <c r="A90" s="25" t="s">
        <v>56</v>
      </c>
      <c r="B90" s="81" t="s">
        <v>328</v>
      </c>
      <c r="C90" s="136" t="s">
        <v>228</v>
      </c>
      <c r="D90" s="137"/>
      <c r="E90" s="26">
        <v>7900700</v>
      </c>
      <c r="F90" s="26">
        <v>4676319.57</v>
      </c>
      <c r="G90" s="43">
        <f t="shared" si="6"/>
        <v>3224380.4299999997</v>
      </c>
    </row>
    <row r="91" spans="1:7" ht="12.75">
      <c r="A91" s="25" t="s">
        <v>56</v>
      </c>
      <c r="B91" s="81" t="s">
        <v>329</v>
      </c>
      <c r="C91" s="144" t="s">
        <v>357</v>
      </c>
      <c r="D91" s="145"/>
      <c r="E91" s="33">
        <v>37775700</v>
      </c>
      <c r="F91" s="33">
        <v>37775700</v>
      </c>
      <c r="G91" s="58">
        <f t="shared" si="6"/>
        <v>0</v>
      </c>
    </row>
    <row r="92" spans="1:7" ht="12.75">
      <c r="A92" s="23" t="s">
        <v>63</v>
      </c>
      <c r="B92" s="80"/>
      <c r="C92" s="134" t="s">
        <v>109</v>
      </c>
      <c r="D92" s="135"/>
      <c r="E92" s="24">
        <f>E93+E99+E97</f>
        <v>9670555.48</v>
      </c>
      <c r="F92" s="24">
        <f>F93+F99+F97</f>
        <v>9668889.39</v>
      </c>
      <c r="G92" s="42">
        <f>E92-F92</f>
        <v>1666.089999999851</v>
      </c>
    </row>
    <row r="93" spans="1:7" ht="12.75">
      <c r="A93" s="59" t="s">
        <v>121</v>
      </c>
      <c r="B93" s="82"/>
      <c r="C93" s="132" t="s">
        <v>246</v>
      </c>
      <c r="D93" s="133"/>
      <c r="E93" s="60">
        <f>SUM(E94:E96)</f>
        <v>1861588.6600000001</v>
      </c>
      <c r="F93" s="60">
        <f>SUM(F94:F96)</f>
        <v>1859922.57</v>
      </c>
      <c r="G93" s="61">
        <f>E93-F93</f>
        <v>1666.0900000000838</v>
      </c>
    </row>
    <row r="94" spans="1:7" ht="12.75">
      <c r="A94" s="25" t="s">
        <v>52</v>
      </c>
      <c r="B94" s="81" t="s">
        <v>330</v>
      </c>
      <c r="C94" s="136" t="s">
        <v>229</v>
      </c>
      <c r="D94" s="137"/>
      <c r="E94" s="26">
        <v>834588.66</v>
      </c>
      <c r="F94" s="26">
        <v>834588.66</v>
      </c>
      <c r="G94" s="43">
        <f>E94-F94</f>
        <v>0</v>
      </c>
    </row>
    <row r="95" spans="1:7" ht="12.75">
      <c r="A95" s="25" t="s">
        <v>53</v>
      </c>
      <c r="B95" s="81" t="s">
        <v>331</v>
      </c>
      <c r="C95" s="136" t="s">
        <v>394</v>
      </c>
      <c r="D95" s="137"/>
      <c r="E95" s="26">
        <v>1007000</v>
      </c>
      <c r="F95" s="26">
        <v>1006999.96</v>
      </c>
      <c r="G95" s="43">
        <f aca="true" t="shared" si="7" ref="G95:G116">E95-F95</f>
        <v>0.0400000000372529</v>
      </c>
    </row>
    <row r="96" spans="1:7" ht="12.75">
      <c r="A96" s="25" t="s">
        <v>57</v>
      </c>
      <c r="B96" s="81" t="s">
        <v>332</v>
      </c>
      <c r="C96" s="136" t="s">
        <v>395</v>
      </c>
      <c r="D96" s="137"/>
      <c r="E96" s="26">
        <v>20000</v>
      </c>
      <c r="F96" s="26">
        <v>18333.95</v>
      </c>
      <c r="G96" s="43">
        <f t="shared" si="7"/>
        <v>1666.0499999999993</v>
      </c>
    </row>
    <row r="97" spans="1:7" ht="12.75">
      <c r="A97" s="75" t="s">
        <v>272</v>
      </c>
      <c r="B97" s="84"/>
      <c r="C97" s="132" t="s">
        <v>274</v>
      </c>
      <c r="D97" s="133"/>
      <c r="E97" s="30">
        <f>E98</f>
        <v>84823.48</v>
      </c>
      <c r="F97" s="30">
        <f>F98</f>
        <v>84823.48</v>
      </c>
      <c r="G97" s="30">
        <f>G98</f>
        <v>0</v>
      </c>
    </row>
    <row r="98" spans="1:7" ht="12.75">
      <c r="A98" s="25" t="s">
        <v>53</v>
      </c>
      <c r="B98" s="81" t="s">
        <v>333</v>
      </c>
      <c r="C98" s="136" t="s">
        <v>273</v>
      </c>
      <c r="D98" s="137"/>
      <c r="E98" s="26">
        <v>84823.48</v>
      </c>
      <c r="F98" s="26">
        <v>84823.48</v>
      </c>
      <c r="G98" s="43">
        <f t="shared" si="7"/>
        <v>0</v>
      </c>
    </row>
    <row r="99" spans="1:7" s="63" customFormat="1" ht="15" customHeight="1">
      <c r="A99" s="59" t="s">
        <v>122</v>
      </c>
      <c r="B99" s="82"/>
      <c r="C99" s="132" t="s">
        <v>255</v>
      </c>
      <c r="D99" s="133"/>
      <c r="E99" s="60">
        <f>SUM(E100:E104)</f>
        <v>7724143.340000001</v>
      </c>
      <c r="F99" s="60">
        <f>SUM(F100:F104)</f>
        <v>7724143.340000001</v>
      </c>
      <c r="G99" s="57">
        <f t="shared" si="7"/>
        <v>0</v>
      </c>
    </row>
    <row r="100" spans="1:7" s="63" customFormat="1" ht="15" customHeight="1">
      <c r="A100" s="25" t="s">
        <v>127</v>
      </c>
      <c r="B100" s="82" t="s">
        <v>334</v>
      </c>
      <c r="C100" s="136" t="s">
        <v>398</v>
      </c>
      <c r="D100" s="137"/>
      <c r="E100" s="33">
        <v>573685.16</v>
      </c>
      <c r="F100" s="33">
        <v>573685.16</v>
      </c>
      <c r="G100" s="43">
        <f t="shared" si="7"/>
        <v>0</v>
      </c>
    </row>
    <row r="101" spans="1:7" s="63" customFormat="1" ht="15" customHeight="1">
      <c r="A101" s="25" t="s">
        <v>53</v>
      </c>
      <c r="B101" s="81" t="s">
        <v>335</v>
      </c>
      <c r="C101" s="136" t="s">
        <v>236</v>
      </c>
      <c r="D101" s="137"/>
      <c r="E101" s="33">
        <v>1894300</v>
      </c>
      <c r="F101" s="33">
        <v>1894300</v>
      </c>
      <c r="G101" s="43">
        <f t="shared" si="7"/>
        <v>0</v>
      </c>
    </row>
    <row r="102" spans="1:7" s="63" customFormat="1" ht="15" customHeight="1">
      <c r="A102" s="25" t="s">
        <v>54</v>
      </c>
      <c r="B102" s="81" t="s">
        <v>336</v>
      </c>
      <c r="C102" s="136" t="s">
        <v>399</v>
      </c>
      <c r="D102" s="137"/>
      <c r="E102" s="33">
        <v>4374</v>
      </c>
      <c r="F102" s="33">
        <v>4374</v>
      </c>
      <c r="G102" s="43">
        <f t="shared" si="7"/>
        <v>0</v>
      </c>
    </row>
    <row r="103" spans="1:7" s="63" customFormat="1" ht="15" customHeight="1">
      <c r="A103" s="25" t="s">
        <v>56</v>
      </c>
      <c r="B103" s="81" t="s">
        <v>337</v>
      </c>
      <c r="C103" s="136" t="s">
        <v>230</v>
      </c>
      <c r="D103" s="137"/>
      <c r="E103" s="33">
        <v>5166756.48</v>
      </c>
      <c r="F103" s="33">
        <v>5166756.48</v>
      </c>
      <c r="G103" s="43">
        <f t="shared" si="7"/>
        <v>0</v>
      </c>
    </row>
    <row r="104" spans="1:7" s="73" customFormat="1" ht="12.75">
      <c r="A104" s="72" t="s">
        <v>57</v>
      </c>
      <c r="B104" s="81" t="s">
        <v>338</v>
      </c>
      <c r="C104" s="136" t="s">
        <v>239</v>
      </c>
      <c r="D104" s="137"/>
      <c r="E104" s="33">
        <v>85027.7</v>
      </c>
      <c r="F104" s="33">
        <v>85027.7</v>
      </c>
      <c r="G104" s="43">
        <f t="shared" si="7"/>
        <v>0</v>
      </c>
    </row>
    <row r="105" spans="1:7" s="73" customFormat="1" ht="22.5">
      <c r="A105" s="23" t="s">
        <v>185</v>
      </c>
      <c r="B105" s="80"/>
      <c r="C105" s="138" t="s">
        <v>186</v>
      </c>
      <c r="D105" s="139"/>
      <c r="E105" s="60">
        <f>E106</f>
        <v>11379170</v>
      </c>
      <c r="F105" s="30">
        <f>F106</f>
        <v>8012000</v>
      </c>
      <c r="G105" s="57">
        <f t="shared" si="7"/>
        <v>3367170</v>
      </c>
    </row>
    <row r="106" spans="1:7" s="73" customFormat="1" ht="22.5">
      <c r="A106" s="25" t="s">
        <v>117</v>
      </c>
      <c r="B106" s="81" t="s">
        <v>339</v>
      </c>
      <c r="C106" s="144" t="s">
        <v>190</v>
      </c>
      <c r="D106" s="145"/>
      <c r="E106" s="26">
        <v>11379170</v>
      </c>
      <c r="F106" s="33">
        <v>8012000</v>
      </c>
      <c r="G106" s="58">
        <f t="shared" si="7"/>
        <v>3367170</v>
      </c>
    </row>
    <row r="107" spans="1:7" ht="22.5">
      <c r="A107" s="23" t="s">
        <v>102</v>
      </c>
      <c r="B107" s="80"/>
      <c r="C107" s="134" t="s">
        <v>103</v>
      </c>
      <c r="D107" s="135"/>
      <c r="E107" s="24">
        <f>E108+E109</f>
        <v>233255</v>
      </c>
      <c r="F107" s="24">
        <f>F108+F109</f>
        <v>233255</v>
      </c>
      <c r="G107" s="57">
        <f t="shared" si="7"/>
        <v>0</v>
      </c>
    </row>
    <row r="108" spans="1:7" ht="12.75">
      <c r="A108" s="25" t="s">
        <v>54</v>
      </c>
      <c r="B108" s="81" t="s">
        <v>340</v>
      </c>
      <c r="C108" s="136" t="s">
        <v>231</v>
      </c>
      <c r="D108" s="137"/>
      <c r="E108" s="26">
        <v>116750</v>
      </c>
      <c r="F108" s="26">
        <v>116750</v>
      </c>
      <c r="G108" s="43">
        <f t="shared" si="7"/>
        <v>0</v>
      </c>
    </row>
    <row r="109" spans="1:7" ht="12.75">
      <c r="A109" s="25" t="s">
        <v>55</v>
      </c>
      <c r="B109" s="81" t="s">
        <v>341</v>
      </c>
      <c r="C109" s="136" t="s">
        <v>232</v>
      </c>
      <c r="D109" s="137"/>
      <c r="E109" s="26">
        <v>116505</v>
      </c>
      <c r="F109" s="26">
        <v>116505</v>
      </c>
      <c r="G109" s="43">
        <f>E109-F109</f>
        <v>0</v>
      </c>
    </row>
    <row r="110" spans="1:7" ht="12.75">
      <c r="A110" s="23" t="s">
        <v>74</v>
      </c>
      <c r="B110" s="80"/>
      <c r="C110" s="134" t="s">
        <v>104</v>
      </c>
      <c r="D110" s="135"/>
      <c r="E110" s="24">
        <f>E111+E112+E113</f>
        <v>9682652.6</v>
      </c>
      <c r="F110" s="24">
        <f>F111+F112+F113</f>
        <v>8782652.6</v>
      </c>
      <c r="G110" s="57">
        <f t="shared" si="7"/>
        <v>900000</v>
      </c>
    </row>
    <row r="111" spans="1:7" ht="22.5">
      <c r="A111" s="25" t="s">
        <v>117</v>
      </c>
      <c r="B111" s="81" t="s">
        <v>342</v>
      </c>
      <c r="C111" s="136" t="s">
        <v>195</v>
      </c>
      <c r="D111" s="137"/>
      <c r="E111" s="33">
        <v>5800000</v>
      </c>
      <c r="F111" s="33">
        <v>4900000</v>
      </c>
      <c r="G111" s="43">
        <f>E111-F111</f>
        <v>900000</v>
      </c>
    </row>
    <row r="112" spans="1:7" ht="22.5">
      <c r="A112" s="25" t="s">
        <v>117</v>
      </c>
      <c r="B112" s="81" t="s">
        <v>343</v>
      </c>
      <c r="C112" s="136" t="s">
        <v>196</v>
      </c>
      <c r="D112" s="137"/>
      <c r="E112" s="33">
        <v>3492652.6</v>
      </c>
      <c r="F112" s="33">
        <v>3492652.6</v>
      </c>
      <c r="G112" s="43">
        <f t="shared" si="7"/>
        <v>0</v>
      </c>
    </row>
    <row r="113" spans="1:7" ht="22.5">
      <c r="A113" s="25" t="s">
        <v>64</v>
      </c>
      <c r="B113" s="81" t="s">
        <v>382</v>
      </c>
      <c r="C113" s="136" t="s">
        <v>191</v>
      </c>
      <c r="D113" s="137"/>
      <c r="E113" s="26">
        <v>390000</v>
      </c>
      <c r="F113" s="26">
        <v>390000</v>
      </c>
      <c r="G113" s="43">
        <f t="shared" si="7"/>
        <v>0</v>
      </c>
    </row>
    <row r="114" spans="1:7" ht="12.75">
      <c r="A114" s="23" t="s">
        <v>139</v>
      </c>
      <c r="B114" s="80"/>
      <c r="C114" s="134" t="s">
        <v>140</v>
      </c>
      <c r="D114" s="135"/>
      <c r="E114" s="30">
        <f>E115+E117</f>
        <v>418400</v>
      </c>
      <c r="F114" s="30">
        <f>F115+F117</f>
        <v>415359.32999999996</v>
      </c>
      <c r="G114" s="57">
        <f t="shared" si="7"/>
        <v>3040.670000000042</v>
      </c>
    </row>
    <row r="115" spans="1:7" ht="12.75">
      <c r="A115" s="59" t="s">
        <v>141</v>
      </c>
      <c r="B115" s="82"/>
      <c r="C115" s="132" t="s">
        <v>192</v>
      </c>
      <c r="D115" s="133"/>
      <c r="E115" s="60">
        <f>E116</f>
        <v>190400</v>
      </c>
      <c r="F115" s="60">
        <f>F116</f>
        <v>190359.33</v>
      </c>
      <c r="G115" s="57">
        <f t="shared" si="7"/>
        <v>40.670000000012806</v>
      </c>
    </row>
    <row r="116" spans="1:7" ht="24" customHeight="1">
      <c r="A116" s="25" t="s">
        <v>143</v>
      </c>
      <c r="B116" s="81" t="s">
        <v>344</v>
      </c>
      <c r="C116" s="136" t="s">
        <v>235</v>
      </c>
      <c r="D116" s="137"/>
      <c r="E116" s="26">
        <v>190400</v>
      </c>
      <c r="F116" s="26">
        <v>190359.33</v>
      </c>
      <c r="G116" s="58">
        <f t="shared" si="7"/>
        <v>40.670000000012806</v>
      </c>
    </row>
    <row r="117" spans="1:7" ht="12.75">
      <c r="A117" s="59" t="s">
        <v>142</v>
      </c>
      <c r="B117" s="82"/>
      <c r="C117" s="132" t="s">
        <v>105</v>
      </c>
      <c r="D117" s="133"/>
      <c r="E117" s="60">
        <f>E118</f>
        <v>228000</v>
      </c>
      <c r="F117" s="60">
        <f>F118</f>
        <v>225000</v>
      </c>
      <c r="G117" s="61">
        <f aca="true" t="shared" si="8" ref="G117:G126">E117-F117</f>
        <v>3000</v>
      </c>
    </row>
    <row r="118" spans="1:7" ht="12.75">
      <c r="A118" s="25" t="s">
        <v>128</v>
      </c>
      <c r="B118" s="81" t="s">
        <v>407</v>
      </c>
      <c r="C118" s="136" t="s">
        <v>240</v>
      </c>
      <c r="D118" s="137"/>
      <c r="E118" s="26">
        <v>228000</v>
      </c>
      <c r="F118" s="26">
        <v>225000</v>
      </c>
      <c r="G118" s="43">
        <f t="shared" si="8"/>
        <v>3000</v>
      </c>
    </row>
    <row r="119" spans="1:7" ht="22.5">
      <c r="A119" s="23" t="s">
        <v>106</v>
      </c>
      <c r="B119" s="80"/>
      <c r="C119" s="134" t="s">
        <v>107</v>
      </c>
      <c r="D119" s="135"/>
      <c r="E119" s="24">
        <f>E122+E121+E120+E123</f>
        <v>194887.46000000002</v>
      </c>
      <c r="F119" s="24">
        <f>F122+F121+F120+F123</f>
        <v>194887.46000000002</v>
      </c>
      <c r="G119" s="57">
        <f t="shared" si="8"/>
        <v>0</v>
      </c>
    </row>
    <row r="120" spans="1:7" ht="12.75">
      <c r="A120" s="25" t="s">
        <v>51</v>
      </c>
      <c r="B120" s="81" t="s">
        <v>345</v>
      </c>
      <c r="C120" s="136" t="s">
        <v>277</v>
      </c>
      <c r="D120" s="137"/>
      <c r="E120" s="26">
        <v>9500</v>
      </c>
      <c r="F120" s="26">
        <v>9500</v>
      </c>
      <c r="G120" s="58">
        <f>E120-F120</f>
        <v>0</v>
      </c>
    </row>
    <row r="121" spans="1:7" ht="12.75">
      <c r="A121" s="25" t="s">
        <v>54</v>
      </c>
      <c r="B121" s="81" t="s">
        <v>358</v>
      </c>
      <c r="C121" s="136" t="s">
        <v>233</v>
      </c>
      <c r="D121" s="137"/>
      <c r="E121" s="26">
        <v>15500</v>
      </c>
      <c r="F121" s="26">
        <v>15500</v>
      </c>
      <c r="G121" s="58">
        <f t="shared" si="8"/>
        <v>0</v>
      </c>
    </row>
    <row r="122" spans="1:7" ht="12.75">
      <c r="A122" s="25" t="s">
        <v>55</v>
      </c>
      <c r="B122" s="81" t="s">
        <v>359</v>
      </c>
      <c r="C122" s="136" t="s">
        <v>234</v>
      </c>
      <c r="D122" s="137"/>
      <c r="E122" s="26">
        <v>93537.46</v>
      </c>
      <c r="F122" s="26">
        <v>93537.46</v>
      </c>
      <c r="G122" s="58">
        <f t="shared" si="8"/>
        <v>0</v>
      </c>
    </row>
    <row r="123" spans="1:7" ht="12.75">
      <c r="A123" s="72" t="s">
        <v>57</v>
      </c>
      <c r="B123" s="81" t="s">
        <v>360</v>
      </c>
      <c r="C123" s="136" t="s">
        <v>376</v>
      </c>
      <c r="D123" s="137"/>
      <c r="E123" s="26">
        <v>76350</v>
      </c>
      <c r="F123" s="26">
        <v>76350</v>
      </c>
      <c r="G123" s="58">
        <f t="shared" si="8"/>
        <v>0</v>
      </c>
    </row>
    <row r="124" spans="1:7" ht="22.5">
      <c r="A124" s="23" t="s">
        <v>137</v>
      </c>
      <c r="B124" s="80"/>
      <c r="C124" s="134" t="s">
        <v>138</v>
      </c>
      <c r="D124" s="135"/>
      <c r="E124" s="30">
        <f>E126+E125</f>
        <v>2242645.9299999997</v>
      </c>
      <c r="F124" s="30">
        <f>F126+F125</f>
        <v>2242645.9299999997</v>
      </c>
      <c r="G124" s="57">
        <f t="shared" si="8"/>
        <v>0</v>
      </c>
    </row>
    <row r="125" spans="1:7" ht="22.5">
      <c r="A125" s="25" t="s">
        <v>117</v>
      </c>
      <c r="B125" s="81" t="s">
        <v>361</v>
      </c>
      <c r="C125" s="144" t="s">
        <v>194</v>
      </c>
      <c r="D125" s="145"/>
      <c r="E125" s="26">
        <v>1304345.93</v>
      </c>
      <c r="F125" s="26">
        <v>1304345.93</v>
      </c>
      <c r="G125" s="58">
        <f>E125-F125</f>
        <v>0</v>
      </c>
    </row>
    <row r="126" spans="1:7" ht="22.5">
      <c r="A126" s="25" t="s">
        <v>117</v>
      </c>
      <c r="B126" s="81" t="s">
        <v>362</v>
      </c>
      <c r="C126" s="144" t="s">
        <v>193</v>
      </c>
      <c r="D126" s="145"/>
      <c r="E126" s="26">
        <v>938300</v>
      </c>
      <c r="F126" s="26">
        <v>938300</v>
      </c>
      <c r="G126" s="58">
        <f t="shared" si="8"/>
        <v>0</v>
      </c>
    </row>
    <row r="127" spans="1:7" ht="12.75">
      <c r="A127" s="23" t="s">
        <v>65</v>
      </c>
      <c r="B127" s="80" t="s">
        <v>371</v>
      </c>
      <c r="C127" s="134" t="s">
        <v>33</v>
      </c>
      <c r="D127" s="135"/>
      <c r="E127" s="39">
        <f>'Доходы 1'!D19-Расходы1!E13</f>
        <v>-4298958.75000003</v>
      </c>
      <c r="F127" s="39">
        <f>'Доходы 1'!F19-Расходы1!F13</f>
        <v>3089648.550000012</v>
      </c>
      <c r="G127" s="86" t="s">
        <v>33</v>
      </c>
    </row>
  </sheetData>
  <sheetProtection/>
  <mergeCells count="122">
    <mergeCell ref="C78:D78"/>
    <mergeCell ref="C114:D114"/>
    <mergeCell ref="C115:D115"/>
    <mergeCell ref="C80:D80"/>
    <mergeCell ref="C84:D84"/>
    <mergeCell ref="C95:D95"/>
    <mergeCell ref="C105:D105"/>
    <mergeCell ref="C109:D109"/>
    <mergeCell ref="C107:D107"/>
    <mergeCell ref="C97:D97"/>
    <mergeCell ref="C75:D75"/>
    <mergeCell ref="C85:D85"/>
    <mergeCell ref="C83:D83"/>
    <mergeCell ref="C106:D106"/>
    <mergeCell ref="C76:D76"/>
    <mergeCell ref="C81:D81"/>
    <mergeCell ref="C88:D88"/>
    <mergeCell ref="C77:D77"/>
    <mergeCell ref="C98:D98"/>
    <mergeCell ref="C102:D102"/>
    <mergeCell ref="C100:D100"/>
    <mergeCell ref="C90:D90"/>
    <mergeCell ref="C96:D96"/>
    <mergeCell ref="C89:D89"/>
    <mergeCell ref="C91:D91"/>
    <mergeCell ref="C94:D94"/>
    <mergeCell ref="C79:D79"/>
    <mergeCell ref="C125:D125"/>
    <mergeCell ref="C111:D111"/>
    <mergeCell ref="C122:D122"/>
    <mergeCell ref="C118:D118"/>
    <mergeCell ref="C121:D121"/>
    <mergeCell ref="C93:D93"/>
    <mergeCell ref="C99:D99"/>
    <mergeCell ref="C110:D110"/>
    <mergeCell ref="C104:D104"/>
    <mergeCell ref="C113:D113"/>
    <mergeCell ref="C69:D69"/>
    <mergeCell ref="C103:D103"/>
    <mergeCell ref="C101:D101"/>
    <mergeCell ref="C82:D82"/>
    <mergeCell ref="C73:D73"/>
    <mergeCell ref="C70:D70"/>
    <mergeCell ref="C74:D74"/>
    <mergeCell ref="C72:D72"/>
    <mergeCell ref="C86:D86"/>
    <mergeCell ref="C87:D87"/>
    <mergeCell ref="C127:D127"/>
    <mergeCell ref="C108:D108"/>
    <mergeCell ref="C119:D119"/>
    <mergeCell ref="C117:D117"/>
    <mergeCell ref="C126:D126"/>
    <mergeCell ref="C116:D116"/>
    <mergeCell ref="C120:D120"/>
    <mergeCell ref="C112:D112"/>
    <mergeCell ref="C123:D123"/>
    <mergeCell ref="C124:D124"/>
    <mergeCell ref="G4:G9"/>
    <mergeCell ref="C12:D12"/>
    <mergeCell ref="C14:D14"/>
    <mergeCell ref="C13:D13"/>
    <mergeCell ref="F4:F9"/>
    <mergeCell ref="C18:D18"/>
    <mergeCell ref="C17:D17"/>
    <mergeCell ref="C15:D15"/>
    <mergeCell ref="C16:D16"/>
    <mergeCell ref="C33:D33"/>
    <mergeCell ref="C92:D92"/>
    <mergeCell ref="C48:D48"/>
    <mergeCell ref="C63:D63"/>
    <mergeCell ref="C68:D68"/>
    <mergeCell ref="C65:D65"/>
    <mergeCell ref="C60:D60"/>
    <mergeCell ref="C61:D61"/>
    <mergeCell ref="C66:D66"/>
    <mergeCell ref="C67:D67"/>
    <mergeCell ref="C24:D24"/>
    <mergeCell ref="C26:D26"/>
    <mergeCell ref="C41:D41"/>
    <mergeCell ref="C52:D52"/>
    <mergeCell ref="C50:D50"/>
    <mergeCell ref="C38:D38"/>
    <mergeCell ref="C31:D31"/>
    <mergeCell ref="C25:D25"/>
    <mergeCell ref="C34:D34"/>
    <mergeCell ref="C42:D42"/>
    <mergeCell ref="C56:D56"/>
    <mergeCell ref="C46:D46"/>
    <mergeCell ref="C71:D71"/>
    <mergeCell ref="C57:D57"/>
    <mergeCell ref="C58:D58"/>
    <mergeCell ref="C53:D53"/>
    <mergeCell ref="C51:D51"/>
    <mergeCell ref="C55:D55"/>
    <mergeCell ref="C49:D49"/>
    <mergeCell ref="C62:D62"/>
    <mergeCell ref="C64:D64"/>
    <mergeCell ref="C32:D32"/>
    <mergeCell ref="C37:D37"/>
    <mergeCell ref="C54:D54"/>
    <mergeCell ref="C47:D47"/>
    <mergeCell ref="C43:D43"/>
    <mergeCell ref="C59:D59"/>
    <mergeCell ref="C44:D44"/>
    <mergeCell ref="C39:D39"/>
    <mergeCell ref="C45:D45"/>
    <mergeCell ref="C40:D40"/>
    <mergeCell ref="C35:D35"/>
    <mergeCell ref="C36:D36"/>
    <mergeCell ref="C20:D20"/>
    <mergeCell ref="C27:D27"/>
    <mergeCell ref="C23:D23"/>
    <mergeCell ref="C21:D21"/>
    <mergeCell ref="C30:D30"/>
    <mergeCell ref="C28:D28"/>
    <mergeCell ref="C29:D29"/>
    <mergeCell ref="A2:E2"/>
    <mergeCell ref="A4:A11"/>
    <mergeCell ref="C4:D11"/>
    <mergeCell ref="E4:E11"/>
    <mergeCell ref="C22:D22"/>
    <mergeCell ref="C19:D19"/>
  </mergeCells>
  <conditionalFormatting sqref="F14 E127:G127 G36:G44 G31 G46:G56 G121:G126 G59:G61 G13:G27 G92:G93 G90 G85:G87 G116:G119 G95:G96 G99:G107 G81 G63:G77 G110:G113">
    <cfRule type="cellIs" priority="59" dxfId="52" operator="equal" stopIfTrue="1">
      <formula>0</formula>
    </cfRule>
  </conditionalFormatting>
  <conditionalFormatting sqref="G32">
    <cfRule type="cellIs" priority="32" dxfId="52" operator="equal" stopIfTrue="1">
      <formula>0</formula>
    </cfRule>
  </conditionalFormatting>
  <conditionalFormatting sqref="G33">
    <cfRule type="cellIs" priority="31" dxfId="52" operator="equal" stopIfTrue="1">
      <formula>0</formula>
    </cfRule>
  </conditionalFormatting>
  <conditionalFormatting sqref="G34">
    <cfRule type="cellIs" priority="30" dxfId="52" operator="equal" stopIfTrue="1">
      <formula>0</formula>
    </cfRule>
  </conditionalFormatting>
  <conditionalFormatting sqref="G45">
    <cfRule type="cellIs" priority="28" dxfId="52" operator="equal" stopIfTrue="1">
      <formula>0</formula>
    </cfRule>
  </conditionalFormatting>
  <conditionalFormatting sqref="G57:G58">
    <cfRule type="cellIs" priority="26" dxfId="52" operator="equal" stopIfTrue="1">
      <formula>0</formula>
    </cfRule>
  </conditionalFormatting>
  <conditionalFormatting sqref="G98">
    <cfRule type="cellIs" priority="25" dxfId="52" operator="equal" stopIfTrue="1">
      <formula>0</formula>
    </cfRule>
  </conditionalFormatting>
  <conditionalFormatting sqref="G29">
    <cfRule type="cellIs" priority="24" dxfId="52" operator="equal" stopIfTrue="1">
      <formula>0</formula>
    </cfRule>
  </conditionalFormatting>
  <conditionalFormatting sqref="G28">
    <cfRule type="cellIs" priority="23" dxfId="52" operator="equal" stopIfTrue="1">
      <formula>0</formula>
    </cfRule>
  </conditionalFormatting>
  <conditionalFormatting sqref="G30">
    <cfRule type="cellIs" priority="22" dxfId="52" operator="equal" stopIfTrue="1">
      <formula>0</formula>
    </cfRule>
  </conditionalFormatting>
  <conditionalFormatting sqref="G35">
    <cfRule type="cellIs" priority="21" dxfId="52" operator="equal" stopIfTrue="1">
      <formula>0</formula>
    </cfRule>
  </conditionalFormatting>
  <conditionalFormatting sqref="G62">
    <cfRule type="cellIs" priority="20" dxfId="52" operator="equal" stopIfTrue="1">
      <formula>0</formula>
    </cfRule>
  </conditionalFormatting>
  <conditionalFormatting sqref="G120">
    <cfRule type="cellIs" priority="18" dxfId="52" operator="equal" stopIfTrue="1">
      <formula>0</formula>
    </cfRule>
  </conditionalFormatting>
  <conditionalFormatting sqref="G83">
    <cfRule type="cellIs" priority="17" dxfId="52" operator="equal" stopIfTrue="1">
      <formula>0</formula>
    </cfRule>
  </conditionalFormatting>
  <conditionalFormatting sqref="G79">
    <cfRule type="cellIs" priority="15" dxfId="52" operator="equal" stopIfTrue="1">
      <formula>0</formula>
    </cfRule>
  </conditionalFormatting>
  <conditionalFormatting sqref="G80">
    <cfRule type="cellIs" priority="13" dxfId="52" operator="equal" stopIfTrue="1">
      <formula>0</formula>
    </cfRule>
  </conditionalFormatting>
  <conditionalFormatting sqref="G82">
    <cfRule type="cellIs" priority="11" dxfId="52" operator="equal" stopIfTrue="1">
      <formula>0</formula>
    </cfRule>
  </conditionalFormatting>
  <conditionalFormatting sqref="G84">
    <cfRule type="cellIs" priority="10" dxfId="52" operator="equal" stopIfTrue="1">
      <formula>0</formula>
    </cfRule>
  </conditionalFormatting>
  <conditionalFormatting sqref="G91">
    <cfRule type="cellIs" priority="9" dxfId="52" operator="equal" stopIfTrue="1">
      <formula>0</formula>
    </cfRule>
  </conditionalFormatting>
  <conditionalFormatting sqref="G88">
    <cfRule type="cellIs" priority="8" dxfId="52" operator="equal" stopIfTrue="1">
      <formula>0</formula>
    </cfRule>
  </conditionalFormatting>
  <conditionalFormatting sqref="G89">
    <cfRule type="cellIs" priority="7" dxfId="52" operator="equal" stopIfTrue="1">
      <formula>0</formula>
    </cfRule>
  </conditionalFormatting>
  <conditionalFormatting sqref="G114:G115">
    <cfRule type="cellIs" priority="6" dxfId="52" operator="equal" stopIfTrue="1">
      <formula>0</formula>
    </cfRule>
  </conditionalFormatting>
  <conditionalFormatting sqref="G94">
    <cfRule type="cellIs" priority="5" dxfId="52" operator="equal" stopIfTrue="1">
      <formula>0</formula>
    </cfRule>
  </conditionalFormatting>
  <conditionalFormatting sqref="G78">
    <cfRule type="cellIs" priority="4" dxfId="52" operator="equal" stopIfTrue="1">
      <formula>0</formula>
    </cfRule>
  </conditionalFormatting>
  <conditionalFormatting sqref="G108">
    <cfRule type="cellIs" priority="2" dxfId="52" operator="equal" stopIfTrue="1">
      <formula>0</formula>
    </cfRule>
  </conditionalFormatting>
  <conditionalFormatting sqref="G109">
    <cfRule type="cellIs" priority="1" dxfId="52" operator="equal" stopIfTrue="1">
      <formula>0</formula>
    </cfRule>
  </conditionalFormatting>
  <printOptions/>
  <pageMargins left="0.3937007874015748" right="0" top="0.3937007874015748" bottom="0.3937007874015748" header="0" footer="0"/>
  <pageSetup fitToHeight="0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F40"/>
  <sheetViews>
    <sheetView showGridLines="0" tabSelected="1" zoomScalePageLayoutView="0" workbookViewId="0" topLeftCell="A10">
      <selection activeCell="A40" sqref="A40"/>
    </sheetView>
  </sheetViews>
  <sheetFormatPr defaultColWidth="9.00390625" defaultRowHeight="12.75"/>
  <cols>
    <col min="1" max="1" width="37.7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58" t="s">
        <v>18</v>
      </c>
      <c r="B1" s="158"/>
      <c r="C1" s="158"/>
      <c r="D1" s="158"/>
      <c r="E1" s="158"/>
      <c r="F1" s="158"/>
    </row>
    <row r="2" spans="1:6" ht="12.75" customHeight="1">
      <c r="A2" s="122" t="s">
        <v>350</v>
      </c>
      <c r="B2" s="122"/>
      <c r="C2" s="122"/>
      <c r="D2" s="122"/>
      <c r="E2" s="122"/>
      <c r="F2" s="12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8" t="s">
        <v>4</v>
      </c>
      <c r="B4" s="93" t="s">
        <v>10</v>
      </c>
      <c r="C4" s="93" t="s">
        <v>24</v>
      </c>
      <c r="D4" s="109" t="s">
        <v>16</v>
      </c>
      <c r="E4" s="109" t="s">
        <v>11</v>
      </c>
      <c r="F4" s="106" t="s">
        <v>14</v>
      </c>
    </row>
    <row r="5" spans="1:6" ht="4.5" customHeight="1">
      <c r="A5" s="99"/>
      <c r="B5" s="94"/>
      <c r="C5" s="94"/>
      <c r="D5" s="110"/>
      <c r="E5" s="110"/>
      <c r="F5" s="107"/>
    </row>
    <row r="6" spans="1:6" ht="6" customHeight="1">
      <c r="A6" s="99"/>
      <c r="B6" s="94"/>
      <c r="C6" s="94"/>
      <c r="D6" s="110"/>
      <c r="E6" s="110"/>
      <c r="F6" s="107"/>
    </row>
    <row r="7" spans="1:6" ht="4.5" customHeight="1">
      <c r="A7" s="99"/>
      <c r="B7" s="94"/>
      <c r="C7" s="94"/>
      <c r="D7" s="110"/>
      <c r="E7" s="110"/>
      <c r="F7" s="107"/>
    </row>
    <row r="8" spans="1:6" ht="6" customHeight="1">
      <c r="A8" s="99"/>
      <c r="B8" s="94"/>
      <c r="C8" s="94"/>
      <c r="D8" s="110"/>
      <c r="E8" s="110"/>
      <c r="F8" s="107"/>
    </row>
    <row r="9" spans="1:6" ht="6" customHeight="1">
      <c r="A9" s="99"/>
      <c r="B9" s="94"/>
      <c r="C9" s="94"/>
      <c r="D9" s="110"/>
      <c r="E9" s="110"/>
      <c r="F9" s="107"/>
    </row>
    <row r="10" spans="1:6" ht="18" customHeight="1">
      <c r="A10" s="100"/>
      <c r="B10" s="95"/>
      <c r="C10" s="95"/>
      <c r="D10" s="111"/>
      <c r="E10" s="111"/>
      <c r="F10" s="108"/>
    </row>
    <row r="11" spans="1:6" ht="13.5" customHeight="1" thickBot="1">
      <c r="A11" s="17">
        <v>1</v>
      </c>
      <c r="B11" s="18">
        <v>2</v>
      </c>
      <c r="C11" s="27">
        <v>3</v>
      </c>
      <c r="D11" s="19" t="s">
        <v>1</v>
      </c>
      <c r="E11" s="38" t="s">
        <v>2</v>
      </c>
      <c r="F11" s="20" t="s">
        <v>12</v>
      </c>
    </row>
    <row r="12" spans="1:6" ht="25.5">
      <c r="A12" s="88" t="s">
        <v>348</v>
      </c>
      <c r="B12" s="32" t="s">
        <v>66</v>
      </c>
      <c r="C12" s="32" t="s">
        <v>33</v>
      </c>
      <c r="D12" s="33">
        <f>D17</f>
        <v>4298958.75000003</v>
      </c>
      <c r="E12" s="33">
        <f>E17</f>
        <v>-3089648.549999982</v>
      </c>
      <c r="F12" s="33">
        <f aca="true" t="shared" si="0" ref="F12:F17">D12-E12</f>
        <v>7388607.300000012</v>
      </c>
    </row>
    <row r="13" spans="1:6" ht="35.25" customHeight="1">
      <c r="A13" s="31" t="s">
        <v>369</v>
      </c>
      <c r="B13" s="32" t="s">
        <v>67</v>
      </c>
      <c r="C13" s="32" t="s">
        <v>33</v>
      </c>
      <c r="D13" s="30"/>
      <c r="E13" s="30"/>
      <c r="F13" s="30">
        <f t="shared" si="0"/>
        <v>0</v>
      </c>
    </row>
    <row r="14" spans="1:6" ht="12.75">
      <c r="A14" s="31" t="s">
        <v>347</v>
      </c>
      <c r="B14" s="32"/>
      <c r="C14" s="32"/>
      <c r="D14" s="33"/>
      <c r="E14" s="33"/>
      <c r="F14" s="33">
        <f t="shared" si="0"/>
        <v>0</v>
      </c>
    </row>
    <row r="15" spans="1:6" ht="26.25" customHeight="1">
      <c r="A15" s="88" t="s">
        <v>349</v>
      </c>
      <c r="B15" s="32" t="s">
        <v>68</v>
      </c>
      <c r="C15" s="32" t="s">
        <v>33</v>
      </c>
      <c r="D15" s="30"/>
      <c r="E15" s="30"/>
      <c r="F15" s="30">
        <f t="shared" si="0"/>
        <v>0</v>
      </c>
    </row>
    <row r="16" spans="1:6" ht="12.75">
      <c r="A16" s="31" t="s">
        <v>347</v>
      </c>
      <c r="B16" s="32"/>
      <c r="C16" s="29"/>
      <c r="D16" s="30"/>
      <c r="E16" s="30"/>
      <c r="F16" s="30">
        <f t="shared" si="0"/>
        <v>0</v>
      </c>
    </row>
    <row r="17" spans="1:6" ht="12.75">
      <c r="A17" s="89" t="s">
        <v>69</v>
      </c>
      <c r="B17" s="32" t="s">
        <v>70</v>
      </c>
      <c r="C17" s="29" t="s">
        <v>32</v>
      </c>
      <c r="D17" s="33">
        <f>D18+D20</f>
        <v>4298958.75000003</v>
      </c>
      <c r="E17" s="33">
        <f>E18+E20</f>
        <v>-3089648.549999982</v>
      </c>
      <c r="F17" s="33">
        <f t="shared" si="0"/>
        <v>7388607.300000012</v>
      </c>
    </row>
    <row r="18" spans="1:6" ht="12.75">
      <c r="A18" s="148" t="s">
        <v>352</v>
      </c>
      <c r="B18" s="150" t="s">
        <v>71</v>
      </c>
      <c r="C18" s="150" t="s">
        <v>76</v>
      </c>
      <c r="D18" s="152">
        <f>-'Доходы 1'!D19:E19</f>
        <v>-170698376.99999997</v>
      </c>
      <c r="E18" s="152">
        <v>-145107087.38</v>
      </c>
      <c r="F18" s="146" t="s">
        <v>33</v>
      </c>
    </row>
    <row r="19" spans="1:6" ht="12.75" customHeight="1">
      <c r="A19" s="149"/>
      <c r="B19" s="151"/>
      <c r="C19" s="151"/>
      <c r="D19" s="153"/>
      <c r="E19" s="153"/>
      <c r="F19" s="147"/>
    </row>
    <row r="20" spans="1:6" ht="12.75" customHeight="1">
      <c r="A20" s="148" t="s">
        <v>351</v>
      </c>
      <c r="B20" s="150" t="s">
        <v>72</v>
      </c>
      <c r="C20" s="150" t="s">
        <v>75</v>
      </c>
      <c r="D20" s="152">
        <f>Расходы1!E13</f>
        <v>174997335.75</v>
      </c>
      <c r="E20" s="152">
        <v>142017438.83</v>
      </c>
      <c r="F20" s="146" t="s">
        <v>33</v>
      </c>
    </row>
    <row r="21" spans="1:6" ht="12.75" customHeight="1">
      <c r="A21" s="149"/>
      <c r="B21" s="151"/>
      <c r="C21" s="151"/>
      <c r="D21" s="153"/>
      <c r="E21" s="153"/>
      <c r="F21" s="147"/>
    </row>
    <row r="24" ht="12.75">
      <c r="A24" s="66"/>
    </row>
    <row r="25" ht="12.75">
      <c r="A25" s="66"/>
    </row>
    <row r="26" ht="12.75">
      <c r="A26" s="66"/>
    </row>
    <row r="27" ht="12.75">
      <c r="A27" s="66"/>
    </row>
    <row r="28" ht="12.75">
      <c r="A28" s="66"/>
    </row>
    <row r="29" ht="12.75">
      <c r="A29" s="66"/>
    </row>
    <row r="30" ht="12.75">
      <c r="A30" s="66"/>
    </row>
    <row r="31" ht="12.75">
      <c r="A31" s="67"/>
    </row>
    <row r="32" spans="1:5" ht="12.75">
      <c r="A32" s="68" t="s">
        <v>145</v>
      </c>
      <c r="B32" s="68"/>
      <c r="C32" s="71"/>
      <c r="D32" s="68"/>
      <c r="E32" s="71" t="s">
        <v>146</v>
      </c>
    </row>
    <row r="33" spans="1:5" ht="12.75">
      <c r="A33" s="154" t="s">
        <v>151</v>
      </c>
      <c r="B33" s="154"/>
      <c r="C33" s="154"/>
      <c r="D33" s="154"/>
      <c r="E33" s="69" t="s">
        <v>147</v>
      </c>
    </row>
    <row r="34" spans="1:5" ht="12.75">
      <c r="A34" s="68" t="s">
        <v>353</v>
      </c>
      <c r="B34" s="155"/>
      <c r="C34" s="156"/>
      <c r="D34" s="155"/>
      <c r="E34" s="156" t="s">
        <v>150</v>
      </c>
    </row>
    <row r="35" spans="1:5" ht="12.75">
      <c r="A35" s="68" t="s">
        <v>148</v>
      </c>
      <c r="B35" s="155"/>
      <c r="C35" s="157"/>
      <c r="D35" s="155"/>
      <c r="E35" s="157"/>
    </row>
    <row r="36" spans="1:5" ht="12.75">
      <c r="A36" s="154" t="s">
        <v>152</v>
      </c>
      <c r="B36" s="154"/>
      <c r="C36" s="154"/>
      <c r="D36" s="154"/>
      <c r="E36" s="69" t="s">
        <v>147</v>
      </c>
    </row>
    <row r="37" spans="1:5" ht="12.75">
      <c r="A37" s="68" t="s">
        <v>149</v>
      </c>
      <c r="B37" s="68"/>
      <c r="C37" s="71"/>
      <c r="D37" s="68"/>
      <c r="E37" s="71" t="s">
        <v>150</v>
      </c>
    </row>
    <row r="38" spans="1:5" ht="12.75">
      <c r="A38" s="154" t="s">
        <v>153</v>
      </c>
      <c r="B38" s="154"/>
      <c r="C38" s="154"/>
      <c r="D38" s="154"/>
      <c r="E38" s="69" t="s">
        <v>147</v>
      </c>
    </row>
    <row r="39" spans="1:5" ht="12.75">
      <c r="A39" s="69"/>
      <c r="B39" s="69"/>
      <c r="C39" s="69"/>
      <c r="D39" s="69"/>
      <c r="E39" s="69"/>
    </row>
    <row r="40" spans="1:5" ht="12.75">
      <c r="A40" s="70" t="s">
        <v>410</v>
      </c>
      <c r="B40" s="69"/>
      <c r="C40" s="69"/>
      <c r="D40" s="69"/>
      <c r="E40" s="69"/>
    </row>
  </sheetData>
  <sheetProtection/>
  <mergeCells count="27">
    <mergeCell ref="D20:D21"/>
    <mergeCell ref="E20:E21"/>
    <mergeCell ref="A1:F1"/>
    <mergeCell ref="A2:F2"/>
    <mergeCell ref="A4:A10"/>
    <mergeCell ref="B4:B10"/>
    <mergeCell ref="C4:C10"/>
    <mergeCell ref="D4:D10"/>
    <mergeCell ref="E4:E10"/>
    <mergeCell ref="F4:F10"/>
    <mergeCell ref="A38:D38"/>
    <mergeCell ref="A33:D33"/>
    <mergeCell ref="B34:B35"/>
    <mergeCell ref="C34:C35"/>
    <mergeCell ref="D34:D35"/>
    <mergeCell ref="E34:E35"/>
    <mergeCell ref="A36:D36"/>
    <mergeCell ref="F20:F21"/>
    <mergeCell ref="A20:A21"/>
    <mergeCell ref="A18:A19"/>
    <mergeCell ref="B18:B19"/>
    <mergeCell ref="C18:C19"/>
    <mergeCell ref="D18:D19"/>
    <mergeCell ref="E18:E19"/>
    <mergeCell ref="F18:F19"/>
    <mergeCell ref="B20:B21"/>
    <mergeCell ref="C20:C21"/>
  </mergeCells>
  <conditionalFormatting sqref="F17:F18 F20 E12:F16">
    <cfRule type="cellIs" priority="2" dxfId="52" operator="equal" stopIfTrue="1">
      <formula>0</formula>
    </cfRule>
  </conditionalFormatting>
  <conditionalFormatting sqref="E20">
    <cfRule type="cellIs" priority="1" dxfId="5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Нина Васильевна</cp:lastModifiedBy>
  <cp:lastPrinted>2014-01-20T14:46:12Z</cp:lastPrinted>
  <dcterms:created xsi:type="dcterms:W3CDTF">1999-06-18T11:49:53Z</dcterms:created>
  <dcterms:modified xsi:type="dcterms:W3CDTF">2014-01-22T13:08:32Z</dcterms:modified>
  <cp:category/>
  <cp:version/>
  <cp:contentType/>
  <cp:contentStatus/>
</cp:coreProperties>
</file>